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S:\Kommunikation\12 Bæredygtig bank\12 Rapport for samfundsansvar og bæredygtighed\2021\0 FINAL\UK version\"/>
    </mc:Choice>
  </mc:AlternateContent>
  <xr:revisionPtr revIDLastSave="0" documentId="13_ncr:1_{129DCC06-8CD8-4BF8-BE2D-4E2ABAE66F1C}" xr6:coauthVersionLast="46" xr6:coauthVersionMax="47" xr10:uidLastSave="{00000000-0000-0000-0000-000000000000}"/>
  <bookViews>
    <workbookView xWindow="-120" yWindow="-120" windowWidth="29040" windowHeight="17640" xr2:uid="{00000000-000D-0000-FFFF-FFFF00000000}"/>
  </bookViews>
  <sheets>
    <sheet name="Overview" sheetId="10" r:id="rId1"/>
    <sheet name="UN Impact Analysis" sheetId="17" r:id="rId2"/>
    <sheet name="Article 8 of the EU Taxonomy" sheetId="18" r:id="rId3"/>
    <sheet name="Housing loans" sheetId="1" r:id="rId4"/>
    <sheet name="Car loans and leasing" sheetId="8" r:id="rId5"/>
    <sheet name="Investments on behalf of custom" sheetId="3" r:id="rId6"/>
    <sheet name="Investments in own portfolio" sheetId="4" r:id="rId7"/>
    <sheet name="Climate accounts" sheetId="13" r:id="rId8"/>
    <sheet name="Environmental accounts" sheetId="9" r:id="rId9"/>
    <sheet name="Customers" sheetId="16" r:id="rId10"/>
    <sheet name="Employees" sheetId="6" r:id="rId11"/>
    <sheet name="Governance and management" sheetId="12" r:id="rId12"/>
    <sheet name="Policies and practices" sheetId="11" r:id="rId13"/>
    <sheet name="Reporting principles" sheetId="19"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13" l="1"/>
  <c r="I28" i="13"/>
  <c r="I29" i="13"/>
  <c r="I30" i="13"/>
  <c r="I31" i="13"/>
  <c r="I32" i="13"/>
  <c r="I33" i="13"/>
  <c r="I34" i="13"/>
  <c r="H27" i="13"/>
  <c r="H28" i="13"/>
  <c r="H29" i="13"/>
  <c r="H30" i="13"/>
  <c r="H31" i="13"/>
  <c r="H32" i="13"/>
  <c r="H33" i="13"/>
  <c r="H34" i="13"/>
  <c r="F27" i="13"/>
  <c r="F28" i="13"/>
  <c r="F29" i="13"/>
  <c r="F30" i="13"/>
  <c r="F31" i="13"/>
  <c r="F32" i="13"/>
  <c r="F33" i="13"/>
  <c r="F34" i="13"/>
  <c r="E41" i="13"/>
  <c r="B41" i="13"/>
  <c r="G114" i="13"/>
  <c r="G113" i="13"/>
  <c r="G112" i="13"/>
  <c r="G111" i="13"/>
  <c r="G110" i="13"/>
  <c r="G109" i="13"/>
  <c r="G108" i="13"/>
  <c r="G107" i="13"/>
  <c r="G106" i="13"/>
  <c r="G105" i="13"/>
  <c r="H114" i="13"/>
  <c r="H113" i="13"/>
  <c r="H112" i="13"/>
  <c r="H111" i="13"/>
  <c r="H110" i="13"/>
  <c r="H109" i="13"/>
  <c r="H108" i="13"/>
  <c r="H107" i="13"/>
  <c r="H106" i="13"/>
  <c r="H105" i="13"/>
  <c r="H104" i="13"/>
  <c r="C114" i="13"/>
  <c r="C113" i="13"/>
  <c r="C112" i="13"/>
  <c r="C111" i="13"/>
  <c r="C110" i="13"/>
  <c r="C109" i="13"/>
  <c r="C108" i="13"/>
  <c r="C107" i="13"/>
  <c r="C106" i="13"/>
  <c r="C105" i="13"/>
  <c r="F87" i="13"/>
  <c r="B87" i="13"/>
  <c r="B26" i="13"/>
  <c r="E26" i="13"/>
  <c r="F10" i="9"/>
  <c r="F11" i="9"/>
  <c r="F12" i="9"/>
  <c r="F13" i="9"/>
  <c r="F20" i="9"/>
  <c r="F26" i="9" s="1"/>
  <c r="F7" i="9" s="1"/>
  <c r="F24" i="9"/>
  <c r="F29" i="9" s="1"/>
  <c r="F27" i="9"/>
  <c r="F38" i="9"/>
  <c r="F39" i="9" s="1"/>
  <c r="F53" i="9"/>
  <c r="F55" i="9"/>
  <c r="F56" i="9"/>
  <c r="F9" i="9" s="1"/>
  <c r="E174" i="13"/>
  <c r="L26" i="9"/>
  <c r="L7" i="9" s="1"/>
  <c r="L56" i="9"/>
  <c r="L9" i="9" s="1"/>
  <c r="C22" i="6"/>
  <c r="C21" i="6"/>
  <c r="E10" i="9"/>
  <c r="L51" i="9"/>
  <c r="L45" i="9"/>
  <c r="L11" i="9" s="1"/>
  <c r="E45" i="9"/>
  <c r="E12" i="9" s="1"/>
  <c r="K168" i="13"/>
  <c r="J168" i="13"/>
  <c r="K171" i="13"/>
  <c r="J171" i="13"/>
  <c r="L12" i="9"/>
  <c r="L10" i="9"/>
  <c r="E13" i="9"/>
  <c r="E11" i="9"/>
  <c r="D180" i="13"/>
  <c r="D174" i="13" s="1"/>
  <c r="C180" i="13"/>
  <c r="C174" i="13" s="1"/>
  <c r="D171" i="13"/>
  <c r="C168" i="13"/>
  <c r="D168" i="13"/>
  <c r="C171" i="13"/>
  <c r="L55" i="9"/>
  <c r="E56" i="9"/>
  <c r="E9" i="9" s="1"/>
  <c r="E55" i="9"/>
  <c r="L27" i="9"/>
  <c r="L24" i="9"/>
  <c r="L25" i="9"/>
  <c r="E38" i="9"/>
  <c r="E39" i="9" s="1"/>
  <c r="E29" i="9"/>
  <c r="E28" i="9"/>
  <c r="E8" i="9" s="1"/>
  <c r="E20" i="9"/>
  <c r="E53" i="9"/>
  <c r="F28" i="9" l="1"/>
  <c r="F8" i="9" s="1"/>
  <c r="F25" i="9"/>
  <c r="G26" i="13"/>
  <c r="I26" i="13" s="1"/>
  <c r="F26" i="13"/>
  <c r="C89" i="13"/>
  <c r="C90" i="13"/>
  <c r="C91" i="13"/>
  <c r="C92" i="13"/>
  <c r="C93" i="13"/>
  <c r="C94" i="13"/>
  <c r="C95" i="13"/>
  <c r="C96" i="13"/>
  <c r="C97" i="13"/>
  <c r="C88" i="13"/>
  <c r="H87" i="13"/>
  <c r="F41" i="13"/>
  <c r="E26" i="9"/>
  <c r="E7" i="9" s="1"/>
  <c r="E27" i="9"/>
  <c r="L30" i="9"/>
  <c r="L31" i="9"/>
  <c r="L28" i="9"/>
  <c r="L8" i="9" s="1"/>
  <c r="L29" i="9"/>
  <c r="K175" i="13"/>
  <c r="K174" i="13" s="1"/>
  <c r="K166" i="13" s="1"/>
  <c r="K167" i="13" s="1"/>
  <c r="J175" i="13"/>
  <c r="J174" i="13" s="1"/>
  <c r="J166" i="13" s="1"/>
  <c r="J167" i="13" s="1"/>
  <c r="L53" i="9"/>
  <c r="C166" i="13"/>
  <c r="C167" i="13" s="1"/>
  <c r="D166" i="13"/>
  <c r="D167" i="13" s="1"/>
  <c r="E25" i="9"/>
  <c r="F30" i="9" l="1"/>
  <c r="F31" i="9"/>
  <c r="H26" i="13"/>
  <c r="E30" i="9"/>
  <c r="E31" i="9"/>
  <c r="F8" i="13" l="1"/>
  <c r="E15" i="13"/>
  <c r="E14" i="13"/>
  <c r="E12" i="13"/>
  <c r="E13" i="13"/>
  <c r="E19" i="13"/>
  <c r="E18" i="13"/>
  <c r="E17" i="13"/>
  <c r="E16" i="13"/>
  <c r="E11" i="13"/>
  <c r="E10" i="13"/>
  <c r="E9" i="13"/>
  <c r="E8" i="13"/>
  <c r="E7" i="13"/>
  <c r="E166" i="13"/>
  <c r="E167" i="13" s="1"/>
  <c r="F12" i="13" l="1"/>
  <c r="F13" i="13"/>
  <c r="F19" i="13"/>
  <c r="F18" i="13"/>
  <c r="F17" i="13"/>
  <c r="F16" i="13"/>
  <c r="F11" i="13"/>
  <c r="F10" i="13"/>
  <c r="F9" i="13"/>
  <c r="F7" i="13"/>
</calcChain>
</file>

<file path=xl/sharedStrings.xml><?xml version="1.0" encoding="utf-8"?>
<sst xmlns="http://schemas.openxmlformats.org/spreadsheetml/2006/main" count="1071" uniqueCount="1056">
  <si>
    <r>
      <rPr>
        <b/>
        <sz val="13"/>
        <rFont val="Calibri"/>
        <family val="2"/>
        <scheme val="minor"/>
      </rPr>
      <t>Contents</t>
    </r>
  </si>
  <si>
    <r>
      <rPr>
        <u/>
        <sz val="11"/>
        <color theme="0"/>
        <rFont val="Calibri"/>
        <family val="2"/>
        <scheme val="minor"/>
      </rPr>
      <t>UN Impact Analysis</t>
    </r>
  </si>
  <si>
    <r>
      <rPr>
        <u/>
        <sz val="9"/>
        <rFont val="Calibri"/>
        <family val="2"/>
        <scheme val="minor"/>
      </rPr>
      <t>Housing loans</t>
    </r>
  </si>
  <si>
    <r>
      <rPr>
        <u/>
        <sz val="9"/>
        <rFont val="Calibri"/>
        <family val="2"/>
        <scheme val="minor"/>
      </rPr>
      <t>Car loans and leasing</t>
    </r>
  </si>
  <si>
    <r>
      <rPr>
        <sz val="11"/>
        <color theme="1"/>
        <rFont val="Calibri"/>
        <family val="2"/>
        <scheme val="minor"/>
      </rPr>
      <t xml:space="preserve">                                                  </t>
    </r>
  </si>
  <si>
    <r>
      <rPr>
        <u/>
        <sz val="9"/>
        <rFont val="Calibri"/>
        <family val="2"/>
        <scheme val="minor"/>
      </rPr>
      <t>Investments on behalf of customers</t>
    </r>
  </si>
  <si>
    <r>
      <rPr>
        <u/>
        <sz val="9"/>
        <rFont val="Calibri"/>
        <family val="2"/>
        <scheme val="minor"/>
      </rPr>
      <t>Investments in own portfolio</t>
    </r>
  </si>
  <si>
    <r>
      <rPr>
        <b/>
        <sz val="11"/>
        <rFont val="Calibri"/>
        <family val="2"/>
        <scheme val="minor"/>
      </rPr>
      <t>Green sustainability</t>
    </r>
  </si>
  <si>
    <r>
      <rPr>
        <u/>
        <sz val="9"/>
        <rFont val="Calibri"/>
        <family val="2"/>
        <scheme val="minor"/>
      </rPr>
      <t>Climate accounts</t>
    </r>
  </si>
  <si>
    <r>
      <rPr>
        <u/>
        <sz val="9"/>
        <rFont val="Calibri"/>
        <family val="2"/>
        <scheme val="minor"/>
      </rPr>
      <t>Environmental accounts</t>
    </r>
  </si>
  <si>
    <r>
      <rPr>
        <b/>
        <sz val="11"/>
        <color theme="0"/>
        <rFont val="Calibri"/>
        <family val="2"/>
        <scheme val="minor"/>
      </rPr>
      <t>Social sustainability</t>
    </r>
  </si>
  <si>
    <r>
      <rPr>
        <u/>
        <sz val="9"/>
        <rFont val="Calibri"/>
        <family val="2"/>
        <scheme val="minor"/>
      </rPr>
      <t>Customers</t>
    </r>
  </si>
  <si>
    <r>
      <rPr>
        <u/>
        <sz val="9"/>
        <rFont val="Calibri"/>
        <family val="2"/>
        <scheme val="minor"/>
      </rPr>
      <t>Employees</t>
    </r>
  </si>
  <si>
    <r>
      <rPr>
        <b/>
        <sz val="11"/>
        <color theme="0"/>
        <rFont val="Calibri"/>
        <family val="2"/>
        <scheme val="minor"/>
      </rPr>
      <t>Sustainable management</t>
    </r>
  </si>
  <si>
    <r>
      <rPr>
        <u/>
        <sz val="9"/>
        <rFont val="Calibri"/>
        <family val="2"/>
        <scheme val="minor"/>
      </rPr>
      <t>Governance and management</t>
    </r>
  </si>
  <si>
    <r>
      <rPr>
        <b/>
        <sz val="11"/>
        <rFont val="Calibri"/>
        <family val="2"/>
        <scheme val="minor"/>
      </rPr>
      <t>Annexes</t>
    </r>
  </si>
  <si>
    <r>
      <rPr>
        <u/>
        <sz val="9"/>
        <rFont val="Calibri"/>
        <family val="2"/>
        <scheme val="minor"/>
      </rPr>
      <t>Policies and practices</t>
    </r>
  </si>
  <si>
    <r>
      <rPr>
        <u/>
        <sz val="9"/>
        <rFont val="Calibri"/>
        <family val="2"/>
        <scheme val="minor"/>
      </rPr>
      <t>Reporting principles</t>
    </r>
  </si>
  <si>
    <r>
      <rPr>
        <b/>
        <sz val="11"/>
        <color theme="0"/>
        <rFont val="Calibri"/>
        <family val="2"/>
        <scheme val="minor"/>
      </rPr>
      <t>Impact Analysis</t>
    </r>
  </si>
  <si>
    <r>
      <rPr>
        <b/>
        <sz val="9"/>
        <color theme="0"/>
        <rFont val="Calibri"/>
        <family val="2"/>
        <scheme val="minor"/>
      </rPr>
      <t xml:space="preserve">1. </t>
    </r>
    <r>
      <rPr>
        <b/>
        <sz val="9"/>
        <color theme="0"/>
        <rFont val="Calibri"/>
        <family val="2"/>
        <scheme val="minor"/>
      </rPr>
      <t>The Bank's business activities (Scope)</t>
    </r>
  </si>
  <si>
    <r>
      <rPr>
        <sz val="9"/>
        <color theme="1"/>
        <rFont val="Calibri"/>
        <family val="2"/>
        <scheme val="minor"/>
      </rPr>
      <t>Arbejdernes Landsbank was established in 1919 with the aim of making members of the trade-union movement independent. Throughout its history, Arbejdernes Landsbank has maintained that the business should not only be about capital, but also about respecting people and the surrounding world. Therefore, our business builds on the values Openness, Integrity, Corporate responsibility and Community, and we place great emphasis on personal relationships with our customers and that our advisory services are always in  the customer's best interest.  
Arbejdernes Landsbank has been lauded as Danes' preferred bank every year since 2009 according to Denmark's largest independent survey of Danish bank customers. Moreover, the Bank was chosen as the most sustainable brand in the sector in 2021. We are the 6th largest bank in Denmark, and the Bank is growing, with thousands of new customers every year, so we currently have approx. 344,000 customers, 1,100 employees and 70  branches throughout Denmark. The majority of Arbejdernes Landsbank's customers are private individuals, but we also have small and medium-sized business customers as well as associations. Denmark is Arbejdernes Landsbank’s domestic market and as its only market for its business model. The Bank's investments are placed both within and outside Danish borders.
The Arbejdernes Landsbank Group has business activities in Arbejdernes Landsbank as well as in the subsidiaries AL Finans and Vestjysk Bank. Arbejdernes Landsbank became the official majority owner of Vestjysk Bank in May 2021, and following this the Arbejdernes Landsbank Group was designated as a systemically important financial institution in June 2021. Our intention is for the impact analysis to include business and activities in Arbejdernes Landsbank, AL Finans and Vestjysk Bank. This first impact analysis includes business and activities in Arbejdernes Landsbank and AL Finans. 
Main activities in Arbejdernes Landsbank and AL Finans:
- Bank loans, housing loans, cooperative housing loans and car loans for private customers
- Financing business activities as well as car and vehicle leasing for business customers 
- Investment activities for private customers, business customers and association customers
- Investments of own portfolio</t>
    </r>
  </si>
  <si>
    <r>
      <rPr>
        <b/>
        <sz val="9"/>
        <color theme="0"/>
        <rFont val="Calibri"/>
        <family val="2"/>
        <scheme val="minor"/>
      </rPr>
      <t>Customers of Arbejdernes Landsbank</t>
    </r>
  </si>
  <si>
    <r>
      <rPr>
        <sz val="9"/>
        <color theme="1"/>
        <rFont val="Calibri"/>
        <family val="2"/>
        <scheme val="minor"/>
      </rPr>
      <t>Private customers
315,688</t>
    </r>
  </si>
  <si>
    <r>
      <rPr>
        <sz val="9"/>
        <color theme="1"/>
        <rFont val="Calibri"/>
        <family val="2"/>
        <scheme val="minor"/>
      </rPr>
      <t>Business customers
15,874</t>
    </r>
  </si>
  <si>
    <r>
      <rPr>
        <sz val="9"/>
        <color theme="1"/>
        <rFont val="Calibri"/>
        <family val="2"/>
        <scheme val="minor"/>
      </rPr>
      <t>Associations
12,483</t>
    </r>
  </si>
  <si>
    <r>
      <rPr>
        <b/>
        <sz val="10"/>
        <rFont val="Calibri"/>
        <family val="2"/>
        <scheme val="minor"/>
      </rPr>
      <t>Customers of AL Finans</t>
    </r>
  </si>
  <si>
    <r>
      <rPr>
        <sz val="9"/>
        <color theme="1"/>
        <rFont val="Calibri"/>
        <family val="2"/>
        <scheme val="minor"/>
      </rPr>
      <t>Private customers
24,758</t>
    </r>
  </si>
  <si>
    <r>
      <rPr>
        <sz val="9"/>
        <color theme="1"/>
        <rFont val="Calibri"/>
        <family val="2"/>
        <scheme val="minor"/>
      </rPr>
      <t>Business customers
4,348</t>
    </r>
  </si>
  <si>
    <r>
      <rPr>
        <b/>
        <sz val="9"/>
        <color theme="0"/>
        <rFont val="Calibri"/>
        <family val="2"/>
        <scheme val="minor"/>
      </rPr>
      <t xml:space="preserve">2. </t>
    </r>
    <r>
      <rPr>
        <b/>
        <sz val="9"/>
        <color theme="0"/>
        <rFont val="Calibri"/>
        <family val="2"/>
        <scheme val="minor"/>
      </rPr>
      <t>Scale of Exposure (Scale)</t>
    </r>
  </si>
  <si>
    <r>
      <rPr>
        <b/>
        <sz val="9"/>
        <color theme="0"/>
        <rFont val="Calibri"/>
        <family val="2"/>
        <scheme val="minor"/>
      </rPr>
      <t>Arbejdernes Landsbank and AL Finans</t>
    </r>
  </si>
  <si>
    <r>
      <rPr>
        <b/>
        <sz val="9"/>
        <color theme="0"/>
        <rFont val="Calibri"/>
        <family val="2"/>
        <scheme val="minor"/>
      </rPr>
      <t>DKK bn.</t>
    </r>
  </si>
  <si>
    <r>
      <rPr>
        <b/>
        <sz val="9"/>
        <color theme="0"/>
        <rFont val="Calibri"/>
        <family val="2"/>
        <scheme val="minor"/>
      </rPr>
      <t>%</t>
    </r>
  </si>
  <si>
    <r>
      <rPr>
        <b/>
        <sz val="9"/>
        <color theme="1"/>
        <rFont val="Calibri"/>
        <family val="2"/>
        <scheme val="minor"/>
      </rPr>
      <t xml:space="preserve">Loans </t>
    </r>
  </si>
  <si>
    <r>
      <rPr>
        <sz val="9"/>
        <color theme="1"/>
        <rFont val="Calibri"/>
        <family val="2"/>
        <scheme val="minor"/>
      </rPr>
      <t>Private</t>
    </r>
  </si>
  <si>
    <r>
      <rPr>
        <sz val="9"/>
        <color theme="1"/>
        <rFont val="Calibri"/>
        <family val="2"/>
        <scheme val="minor"/>
      </rPr>
      <t xml:space="preserve">Business </t>
    </r>
  </si>
  <si>
    <r>
      <rPr>
        <b/>
        <sz val="9"/>
        <color theme="1"/>
        <rFont val="Calibri"/>
        <family val="2"/>
        <scheme val="minor"/>
      </rPr>
      <t>Investments</t>
    </r>
  </si>
  <si>
    <r>
      <rPr>
        <sz val="9"/>
        <color theme="1"/>
        <rFont val="Calibri"/>
        <family val="2"/>
        <scheme val="minor"/>
      </rPr>
      <t>Investments on behalf of customers*</t>
    </r>
  </si>
  <si>
    <r>
      <rPr>
        <sz val="9"/>
        <color theme="1"/>
        <rFont val="Calibri"/>
        <family val="2"/>
        <scheme val="minor"/>
      </rPr>
      <t>Own portfolio</t>
    </r>
  </si>
  <si>
    <r>
      <rPr>
        <b/>
        <sz val="9"/>
        <color theme="1"/>
        <rFont val="Calibri"/>
        <family val="2"/>
        <scheme val="minor"/>
      </rPr>
      <t>Total</t>
    </r>
  </si>
  <si>
    <r>
      <rPr>
        <sz val="9"/>
        <color theme="1"/>
        <rFont val="Calibri"/>
        <family val="2"/>
        <scheme val="minor"/>
      </rPr>
      <t xml:space="preserve">*Includes portfolios in the Bank's pools, power of attorney agreements, </t>
    </r>
    <r>
      <rPr>
        <i/>
        <sz val="9"/>
        <color theme="1"/>
        <rFont val="Calibri"/>
        <family val="2"/>
        <scheme val="minor"/>
      </rPr>
      <t>AL-FormueInvest</t>
    </r>
    <r>
      <rPr>
        <sz val="9"/>
        <color theme="1"/>
        <rFont val="Calibri"/>
        <family val="2"/>
        <scheme val="minor"/>
      </rPr>
      <t xml:space="preserve"> and </t>
    </r>
    <r>
      <rPr>
        <i/>
        <sz val="9"/>
        <color theme="1"/>
        <rFont val="Calibri"/>
        <family val="2"/>
        <scheme val="minor"/>
      </rPr>
      <t>AL-LetInvest</t>
    </r>
    <r>
      <rPr>
        <sz val="9"/>
        <color theme="1"/>
        <rFont val="Calibri"/>
        <family val="2"/>
        <scheme val="minor"/>
      </rPr>
      <t>.</t>
    </r>
  </si>
  <si>
    <r>
      <rPr>
        <b/>
        <sz val="9"/>
        <color theme="0"/>
        <rFont val="Calibri"/>
        <family val="2"/>
        <scheme val="minor"/>
      </rPr>
      <t xml:space="preserve">3. </t>
    </r>
    <r>
      <rPr>
        <b/>
        <sz val="9"/>
        <color theme="0"/>
        <rFont val="Calibri"/>
        <family val="2"/>
        <scheme val="minor"/>
      </rPr>
      <t>Identification of potential impact areas (Impact)</t>
    </r>
  </si>
  <si>
    <r>
      <rPr>
        <sz val="9"/>
        <color theme="1"/>
        <rFont val="Calibri"/>
        <family val="2"/>
        <scheme val="minor"/>
      </rPr>
      <t>In order identify which impact areas Arbejdernes Landsbank and AL Finans mainly impact through their business activities, we have used the UN Portfolio Impact Identification Tool for loans and the Investment Portfolio Impact Analysis Tool for investments. 
In the Portfolio Impact Identification Tool and the Investment Portfolio Impact Analysis Tool, industries and countries have been given various degrees of significance in relation to the impact areas. An impact area can be significant as a result of the industry's effect on the impact area, but also as a result of the extent of activities in Arbejdernes Landsbank and AL Finans. 
In the lending area, Arbejdernes Landsbank and AL Finans have a relatively large number of private customers compared with business customers – and most of the Bank's business customers are small and medium-sized enterprises within different industries. This means that we could identify several different impact areas by using the Portfolio Impact Identification Tool. "Housing", "Health and sanitation", "Education" and "Inclusive healthy economies" are among the positive impact areas. The Bank's negative impact areas include "Waste", "Resource efficiency" and "Climate".   
In the investment area, Arbejdernes Landsbank carries out investments itself and on behalf of customers. When using the Investment Portfolio Impact Analysis Tool, "Employment", "Inclusive healthy economies" and "Housing" are among the positive impact areas, whereas the negative impact areas include "Resources efficiency, "Inclusive healthy economies" and "Climate". 
Overall, we estimate that we should look at more closely the impact area “Climate”. Firstly because housing loans, car loans and leasing constitute a considerable share of the Bank's lending. Furthermore, in terms of investments, there is significant exposure to Danish mortgage-credit bonds to finance homes in Denmark. Buildings and means of transport account for a large part of Danish CO</t>
    </r>
    <r>
      <rPr>
        <vertAlign val="subscript"/>
        <sz val="9"/>
        <color theme="1"/>
        <rFont val="Calibri"/>
        <family val="2"/>
        <scheme val="minor"/>
      </rPr>
      <t>2</t>
    </r>
    <r>
      <rPr>
        <sz val="9"/>
        <color theme="1"/>
        <rFont val="Calibri"/>
        <family val="2"/>
        <scheme val="minor"/>
      </rPr>
      <t xml:space="preserve">e emissions. </t>
    </r>
  </si>
  <si>
    <r>
      <rPr>
        <b/>
        <sz val="9"/>
        <color theme="0"/>
        <rFont val="Calibri"/>
        <family val="2"/>
        <scheme val="minor"/>
      </rPr>
      <t xml:space="preserve">4. </t>
    </r>
    <r>
      <rPr>
        <b/>
        <sz val="9"/>
        <color theme="0"/>
        <rFont val="Calibri"/>
        <family val="2"/>
        <scheme val="minor"/>
      </rPr>
      <t>Relevance to the context in which the Bank operates (Context)</t>
    </r>
  </si>
  <si>
    <r>
      <rPr>
        <sz val="9"/>
        <color theme="1"/>
        <rFont val="Calibri"/>
        <family val="2"/>
        <scheme val="minor"/>
      </rPr>
      <t>The fact that the impact area Climate should be looked at more closely is confirmed by the context in which the Bank operates. Arbejdernes Landsbank is a Danish bank and group, and the Bank only performs banking activities in Denmark, either itself or vis its subsidiaries. The climate is high on the political agenda in Denmark, and it is one of the most important topics in relation to the sustainable development of society. 
In June 2021, the European Parliament adopted the European Climate Law, making the European Green Deal and the EU's aim to be climate-neutral by 2050 legally binding. The EU considers banks and the financial sector as among the most important players in ensuring financing of sustainable development and transition to a green economy. The financial sector already is regulated and will be regulated even more, among other things as a result of the EU Taxonomy Regulation and future reporting requirements in relation to the EU's environmental objectives. 
In Denmark, Folketinget (the Danish Parliament) adopted the Danish Climate Act in 2020, which means that Denmark is legally obligated to reduce its greenhouse gas emissions by 70% in 2030 compared to 1990 and to ensure climate-neutrality by 2050. The Danish government wants Denmark to assume international leadership for the green transition and on this basis it has established a number of climate partnerships with the business community, including a climate partnership with the financial sector. According to the Danish government, the financial sector is important because the transition to a green society and economy requires massive investment, and much of this must be financed by the financial sector. The financial sector climate partnership has provided a roadmap for the government on how the partnership can contribute to CO</t>
    </r>
    <r>
      <rPr>
        <vertAlign val="subscript"/>
        <sz val="9"/>
        <color theme="1"/>
        <rFont val="Calibri"/>
        <family val="2"/>
        <scheme val="minor"/>
      </rPr>
      <t>2</t>
    </r>
    <r>
      <rPr>
        <sz val="9"/>
        <color theme="1"/>
        <rFont val="Calibri"/>
        <family val="2"/>
        <scheme val="minor"/>
      </rPr>
      <t>e reductions. 
Furthermore, the business association Finance Denmark has set up a "Forum for Sustainable Finance", which has made a number of recommendations on how the financial sector can accelerate the sustainable transition of society. Publication of carbon footprint and goals for future reductions are among the recommendations to the Danish financial sector.</t>
    </r>
  </si>
  <si>
    <r>
      <rPr>
        <b/>
        <sz val="9"/>
        <color theme="0"/>
        <rFont val="Calibri"/>
        <family val="2"/>
        <scheme val="minor"/>
      </rPr>
      <t xml:space="preserve">5. </t>
    </r>
    <r>
      <rPr>
        <b/>
        <sz val="9"/>
        <color theme="0"/>
        <rFont val="Calibri"/>
        <family val="2"/>
        <scheme val="minor"/>
      </rPr>
      <t>Quantification of impact area (Salience)</t>
    </r>
  </si>
  <si>
    <r>
      <rPr>
        <sz val="9"/>
        <color theme="1"/>
        <rFont val="Calibri"/>
        <family val="2"/>
        <scheme val="minor"/>
      </rPr>
      <t>Arbejdernes Landsbank wants to make its first calculation of CO</t>
    </r>
    <r>
      <rPr>
        <vertAlign val="subscript"/>
        <sz val="9"/>
        <color theme="1"/>
        <rFont val="Calibri"/>
        <family val="2"/>
        <scheme val="minor"/>
      </rPr>
      <t>2</t>
    </r>
    <r>
      <rPr>
        <sz val="9"/>
        <color theme="1"/>
        <rFont val="Calibri"/>
        <family val="2"/>
        <scheme val="minor"/>
      </rPr>
      <t>e emissions across its lending and investment activities in 2021. This is a first step towards being able to quantify one of the most important negative impact areas for the Bank. 
Finance Denmark has published a model to calculate the carbon footprint of loans and investments and has established a common framework for calculating greenhouse gas emissions in the Danish financial sector. Arbejdernes Landsbank takes outset in this model.  
To ensure uniform calculation methods and increased transparency and comparability across the sector, in 2021 the sector organisation for Arbejdernes Landsbank, Spar Nord, Sydbank and Nykredit (National Banks in Denmark) as well as the Association of Local Banks, Savings Banks and Cooperative Banks in Denmark (LOPI) helped establish common accounting policies and specific calculation methods to calculate CO</t>
    </r>
    <r>
      <rPr>
        <vertAlign val="subscript"/>
        <sz val="9"/>
        <color theme="1"/>
        <rFont val="Calibri"/>
        <family val="2"/>
        <scheme val="minor"/>
      </rPr>
      <t>2</t>
    </r>
    <r>
      <rPr>
        <sz val="9"/>
        <color theme="1"/>
        <rFont val="Calibri"/>
        <family val="2"/>
        <scheme val="minor"/>
      </rPr>
      <t>e across banks. Arbejdernes Landsbank uses these accounting policies and specific calculation methods in its calculation of CO</t>
    </r>
    <r>
      <rPr>
        <vertAlign val="subscript"/>
        <sz val="9"/>
        <color theme="1"/>
        <rFont val="Calibri"/>
        <family val="2"/>
        <scheme val="minor"/>
      </rPr>
      <t>2</t>
    </r>
    <r>
      <rPr>
        <sz val="9"/>
        <color theme="1"/>
        <rFont val="Calibri"/>
        <family val="2"/>
        <scheme val="minor"/>
      </rPr>
      <t xml:space="preserve">e on loans and investments.   </t>
    </r>
  </si>
  <si>
    <r>
      <rPr>
        <b/>
        <sz val="11"/>
        <color theme="0"/>
        <rFont val="Calibri"/>
        <family val="2"/>
        <scheme val="minor"/>
      </rPr>
      <t>Article 8 of the EU Taxonomy Regulation</t>
    </r>
  </si>
  <si>
    <r>
      <rPr>
        <b/>
        <sz val="9"/>
        <color rgb="FF000000"/>
        <rFont val="Calibri"/>
        <family val="2"/>
        <scheme val="minor"/>
      </rPr>
      <t xml:space="preserve"> Arbejdernes Landsbank</t>
    </r>
  </si>
  <si>
    <r>
      <rPr>
        <b/>
        <sz val="9"/>
        <color rgb="FF000000"/>
        <rFont val="Calibri"/>
        <family val="2"/>
        <scheme val="minor"/>
      </rPr>
      <t>Taxonomy Eligible</t>
    </r>
  </si>
  <si>
    <r>
      <rPr>
        <b/>
        <sz val="9"/>
        <color rgb="FF000000"/>
        <rFont val="Calibri"/>
        <family val="2"/>
        <scheme val="minor"/>
      </rPr>
      <t xml:space="preserve">Taxonomy Non-Eligible </t>
    </r>
  </si>
  <si>
    <r>
      <rPr>
        <b/>
        <sz val="9"/>
        <color rgb="FF000000"/>
        <rFont val="Calibri"/>
        <family val="2"/>
        <scheme val="minor"/>
      </rPr>
      <t>Total assets</t>
    </r>
  </si>
  <si>
    <r>
      <rPr>
        <sz val="9"/>
        <color rgb="FF000000"/>
        <rFont val="Calibri"/>
        <family val="2"/>
        <scheme val="minor"/>
      </rPr>
      <t>Trading portfolio</t>
    </r>
  </si>
  <si>
    <r>
      <rPr>
        <sz val="9"/>
        <color rgb="FF000000"/>
        <rFont val="Calibri"/>
        <family val="2"/>
        <scheme val="minor"/>
      </rPr>
      <t xml:space="preserve">Interbank loans on demand </t>
    </r>
  </si>
  <si>
    <r>
      <rPr>
        <sz val="9"/>
        <color rgb="FF000000"/>
        <rFont val="Calibri"/>
        <family val="2"/>
        <scheme val="minor"/>
      </rPr>
      <t xml:space="preserve">Companies not covered by the NFRD </t>
    </r>
  </si>
  <si>
    <r>
      <rPr>
        <sz val="9"/>
        <color rgb="FF000000"/>
        <rFont val="Calibri"/>
        <family val="2"/>
        <scheme val="minor"/>
      </rPr>
      <t>Central administrative authorities, central banks and supranational issuers</t>
    </r>
  </si>
  <si>
    <r>
      <rPr>
        <sz val="9"/>
        <color rgb="FF000000"/>
        <rFont val="Calibri"/>
        <family val="2"/>
        <scheme val="minor"/>
      </rPr>
      <t>Derivatives</t>
    </r>
  </si>
  <si>
    <r>
      <rPr>
        <b/>
        <sz val="9"/>
        <color rgb="FF000000"/>
        <rFont val="Calibri"/>
        <family val="2"/>
        <scheme val="minor"/>
      </rPr>
      <t xml:space="preserve"> AL Finans</t>
    </r>
  </si>
  <si>
    <r>
      <rPr>
        <b/>
        <sz val="9"/>
        <color theme="0"/>
        <rFont val="Calibri"/>
        <family val="2"/>
        <scheme val="minor"/>
      </rPr>
      <t>Annex XI qualitative disclosure requirements</t>
    </r>
  </si>
  <si>
    <r>
      <rPr>
        <sz val="9"/>
        <color theme="1"/>
        <rFont val="Calibri"/>
        <family val="2"/>
        <scheme val="minor"/>
      </rPr>
      <t xml:space="preserve">
</t>
    </r>
    <r>
      <rPr>
        <i/>
        <sz val="9"/>
        <color theme="1"/>
        <rFont val="Calibri"/>
        <family val="2"/>
        <scheme val="minor"/>
      </rPr>
      <t>Contextual information in support of the quantitative indicators, including the scope of the assets and activities covered by the KPIs, information on data sources and limitation.</t>
    </r>
  </si>
  <si>
    <r>
      <rPr>
        <sz val="9"/>
        <color theme="1"/>
        <rFont val="Calibri"/>
        <family val="2"/>
        <scheme val="minor"/>
      </rPr>
      <t xml:space="preserve">
</t>
    </r>
    <r>
      <rPr>
        <i/>
        <sz val="9"/>
        <color theme="1"/>
        <rFont val="Calibri"/>
        <family val="2"/>
        <scheme val="minor"/>
      </rPr>
      <t xml:space="preserve">Explanations of the nature and objectives of Taxonomy-aligned economic activities and the evolution of the Taxonomy-aligned economic activities over time, starting from the second year of implementation, distinguishing between business-related and methodological and data-related elements. </t>
    </r>
  </si>
  <si>
    <r>
      <rPr>
        <sz val="9"/>
        <color theme="1"/>
        <rFont val="Calibri"/>
        <family val="2"/>
        <scheme val="minor"/>
      </rPr>
      <t xml:space="preserve">
N/A</t>
    </r>
  </si>
  <si>
    <r>
      <rPr>
        <sz val="9"/>
        <color theme="1"/>
        <rFont val="Calibri"/>
        <family val="2"/>
        <scheme val="minor"/>
      </rPr>
      <t xml:space="preserve">
</t>
    </r>
    <r>
      <rPr>
        <i/>
        <sz val="9"/>
        <color theme="1"/>
        <rFont val="Calibri"/>
        <family val="2"/>
        <scheme val="minor"/>
      </rPr>
      <t xml:space="preserve">Description of the compliance with Regulation (EU) 2020/852 in the financial undertaking's business strategy, product design processes and engagement with clients and counterparties. </t>
    </r>
  </si>
  <si>
    <r>
      <rPr>
        <sz val="9"/>
        <color theme="1"/>
        <rFont val="Calibri"/>
        <family val="2"/>
        <scheme val="minor"/>
      </rPr>
      <t>Sustainability is part of Arbejdernes Landsbank's business strategy up to 2025. Our sustainability strategy has been implemented in our "Policy on corporate social responsibility and sustainability", and sustainability has been integrated into our "Credit policy" as well as in our "Policy on responsible investment and integration of sustainability risks".  
Arbejdernes Landsbank and AL Finans offer financing aimed at initiatives that contribute to the green transition (e.g. climate loans to finance energy renovation in private homes and green car loans to finance electric cars and plug-in hybrid cars) as well as investment products with focus on sustainability (e.g. an ecolabelled investment association). Furthermore, Arbejdernes Landsbank invests its own portfolio in sectors and activities covered by the EU Taxonomy Regulation, e.g. in green bonds.
When developing new products and services at the Bank, we actively address risks in a number of important areas – including operational, credit, liquidity and reputational risks –  and we consider the importance of the product or the service for sustainability. We believe that the ability to offer customers responsible and sustainable products and services will be one of the most important competitive elements in the future, and therefore sustainability has a positive weighting in the product-approval process.</t>
    </r>
  </si>
  <si>
    <r>
      <rPr>
        <sz val="9"/>
        <color theme="1"/>
        <rFont val="Calibri"/>
        <family val="2"/>
        <scheme val="minor"/>
      </rPr>
      <t xml:space="preserve">
</t>
    </r>
    <r>
      <rPr>
        <i/>
        <sz val="9"/>
        <color theme="1"/>
        <rFont val="Calibri"/>
        <family val="2"/>
        <scheme val="minor"/>
      </rPr>
      <t xml:space="preserve">For credit institutions that are not required to disclose quantitative information for trading exposures, qualitative information on the alignment of trading portfolios with Regulation (EU) 2020/852, including overall composition, trends observed, objectives and policy.  </t>
    </r>
  </si>
  <si>
    <r>
      <rPr>
        <sz val="9"/>
        <color theme="1"/>
        <rFont val="Calibri"/>
        <family val="2"/>
        <scheme val="minor"/>
      </rPr>
      <t xml:space="preserve">
</t>
    </r>
    <r>
      <rPr>
        <i/>
        <sz val="9"/>
        <color theme="1"/>
        <rFont val="Calibri"/>
        <family val="2"/>
        <scheme val="minor"/>
      </rPr>
      <t xml:space="preserve">Additional or complementary information in support of the financial undertaking's strategies and the weight of the financing of Taxonomy-aligned economic activities in their overall activity. </t>
    </r>
  </si>
  <si>
    <r>
      <rPr>
        <sz val="9"/>
        <color theme="1"/>
        <rFont val="Calibri"/>
        <family val="2"/>
        <scheme val="minor"/>
      </rPr>
      <t>An overall objective in Arbejdernes Landsbank's sustainability strategy is to increase the share of sustainable financing and sustainable investments in accordance with the EU Taxonomy Regulation up to 2025. Arbejdernes Landsbank has established a governance structure to ensure that the sustainability strategy is implemented. 
The Board of Directors has approved the "Policy on corporate social responsibility and sustainability" that determines the framework for this work. Arbejdernes Landsbank's Sustainability Committee has managerial responsibility for the strategy and for implementing the corporate social responsibility policy across business areas and units. The CEO of Arbejdernes Landsbank is the chairman of the Sustainability Committee, which includes the entire Executive Management.</t>
    </r>
  </si>
  <si>
    <r>
      <rPr>
        <sz val="11"/>
        <color theme="1"/>
        <rFont val="Calibri"/>
        <family val="2"/>
        <scheme val="minor"/>
      </rPr>
      <t xml:space="preserve">                                                                                                                                                                                                                                                                                                                                                                                                                                                                                                                                     </t>
    </r>
  </si>
  <si>
    <r>
      <rPr>
        <b/>
        <sz val="9"/>
        <color theme="1"/>
        <rFont val="Calibri"/>
        <family val="2"/>
        <scheme val="minor"/>
      </rPr>
      <t>Arbejdernes Landsbank</t>
    </r>
  </si>
  <si>
    <r>
      <rPr>
        <b/>
        <sz val="9"/>
        <color theme="1"/>
        <rFont val="Calibri"/>
        <family val="2"/>
        <scheme val="minor"/>
      </rPr>
      <t>Unit</t>
    </r>
  </si>
  <si>
    <r>
      <rPr>
        <sz val="9"/>
        <color theme="1"/>
        <rFont val="Calibri"/>
        <family val="2"/>
        <scheme val="minor"/>
      </rPr>
      <t xml:space="preserve">Total housing loans on the balance sheet </t>
    </r>
  </si>
  <si>
    <r>
      <rPr>
        <sz val="9"/>
        <color theme="1"/>
        <rFont val="Calibri"/>
        <family val="2"/>
        <scheme val="minor"/>
      </rPr>
      <t>DKK bn.</t>
    </r>
  </si>
  <si>
    <r>
      <rPr>
        <sz val="8"/>
        <color rgb="FF444444"/>
        <rFont val="Calibri"/>
        <family val="2"/>
      </rPr>
      <t>(new figure from 2021)</t>
    </r>
  </si>
  <si>
    <r>
      <rPr>
        <sz val="9"/>
        <color rgb="FF000000"/>
        <rFont val="Calibri"/>
        <family val="2"/>
        <scheme val="minor"/>
      </rPr>
      <t>Climate loans granted</t>
    </r>
  </si>
  <si>
    <r>
      <rPr>
        <sz val="9"/>
        <color rgb="FF000000"/>
        <rFont val="Calibri"/>
        <family val="2"/>
        <scheme val="minor"/>
      </rPr>
      <t>Number</t>
    </r>
  </si>
  <si>
    <r>
      <rPr>
        <sz val="9"/>
        <color rgb="FF000000"/>
        <rFont val="Calibri"/>
        <family val="2"/>
        <scheme val="minor"/>
      </rPr>
      <t>Climate loans total volume</t>
    </r>
  </si>
  <si>
    <r>
      <rPr>
        <sz val="9"/>
        <color rgb="FF000000"/>
        <rFont val="Calibri"/>
        <family val="2"/>
        <scheme val="minor"/>
      </rPr>
      <t>DKK mill.</t>
    </r>
  </si>
  <si>
    <r>
      <rPr>
        <sz val="9"/>
        <color rgb="FF000000"/>
        <rFont val="Calibri"/>
        <family val="2"/>
        <scheme val="minor"/>
      </rPr>
      <t>Climate loan volume increase</t>
    </r>
  </si>
  <si>
    <r>
      <rPr>
        <sz val="9"/>
        <color theme="1"/>
        <rFont val="Calibri"/>
        <family val="2"/>
        <scheme val="minor"/>
      </rPr>
      <t>%</t>
    </r>
  </si>
  <si>
    <r>
      <rPr>
        <sz val="9"/>
        <color rgb="FF000000"/>
        <rFont val="Calibri"/>
        <family val="2"/>
        <scheme val="minor"/>
      </rPr>
      <t>Energy loans granted</t>
    </r>
  </si>
  <si>
    <r>
      <rPr>
        <sz val="9"/>
        <color rgb="FF000000"/>
        <rFont val="Calibri"/>
        <family val="2"/>
        <scheme val="minor"/>
      </rPr>
      <t>Energy loans total volume</t>
    </r>
  </si>
  <si>
    <r>
      <rPr>
        <sz val="9"/>
        <color rgb="FF000000"/>
        <rFont val="Calibri"/>
        <family val="2"/>
        <scheme val="minor"/>
      </rPr>
      <t>Energy loan increase</t>
    </r>
  </si>
  <si>
    <r>
      <rPr>
        <i/>
        <sz val="9"/>
        <color theme="1"/>
        <rFont val="Calibri"/>
        <family val="2"/>
        <scheme val="minor"/>
      </rPr>
      <t>ProvinsKlar</t>
    </r>
    <r>
      <rPr>
        <sz val="9"/>
        <color theme="1"/>
        <rFont val="Calibri"/>
        <family val="2"/>
        <scheme val="minor"/>
      </rPr>
      <t xml:space="preserve"> loans granted</t>
    </r>
  </si>
  <si>
    <r>
      <rPr>
        <i/>
        <sz val="9"/>
        <color rgb="FF000000"/>
        <rFont val="Calibri"/>
        <family val="2"/>
        <scheme val="minor"/>
      </rPr>
      <t>ProvinsKlar</t>
    </r>
    <r>
      <rPr>
        <sz val="9"/>
        <color rgb="FF000000"/>
        <rFont val="Calibri"/>
        <family val="2"/>
        <scheme val="minor"/>
      </rPr>
      <t xml:space="preserve"> loans total volume</t>
    </r>
  </si>
  <si>
    <r>
      <rPr>
        <i/>
        <sz val="9"/>
        <color rgb="FF000000"/>
        <rFont val="Calibri"/>
        <family val="2"/>
        <scheme val="minor"/>
      </rPr>
      <t>ProvinsKlar</t>
    </r>
    <r>
      <rPr>
        <sz val="9"/>
        <color rgb="FF000000"/>
        <rFont val="Calibri"/>
        <family val="2"/>
        <scheme val="minor"/>
      </rPr>
      <t xml:space="preserve"> volume increase </t>
    </r>
  </si>
  <si>
    <r>
      <rPr>
        <sz val="9"/>
        <color theme="1"/>
        <rFont val="Calibri"/>
        <family val="2"/>
        <scheme val="minor"/>
      </rPr>
      <t>Mortgage deeds total volume</t>
    </r>
  </si>
  <si>
    <r>
      <rPr>
        <sz val="9"/>
        <color theme="1"/>
        <rFont val="Calibri"/>
        <family val="2"/>
        <scheme val="minor"/>
      </rPr>
      <t xml:space="preserve">Total </t>
    </r>
    <r>
      <rPr>
        <i/>
        <sz val="9"/>
        <color theme="1"/>
        <rFont val="Calibri"/>
        <family val="2"/>
        <scheme val="minor"/>
      </rPr>
      <t>BoligBonus</t>
    </r>
    <r>
      <rPr>
        <sz val="9"/>
        <color theme="1"/>
        <rFont val="Calibri"/>
        <family val="2"/>
        <scheme val="minor"/>
      </rPr>
      <t xml:space="preserve"> paid to customers with a Totalkredit mortgage-credit loan in the Bank</t>
    </r>
  </si>
  <si>
    <r>
      <rPr>
        <i/>
        <sz val="9"/>
        <color theme="1"/>
        <rFont val="Calibri"/>
        <family val="2"/>
        <scheme val="minor"/>
      </rPr>
      <t>KundeKroner</t>
    </r>
    <r>
      <rPr>
        <sz val="9"/>
        <color theme="1"/>
        <rFont val="Calibri"/>
        <family val="2"/>
        <scheme val="minor"/>
      </rPr>
      <t>, total discounts to customers with a Totalkredit mortgage-credit loan in the Bank</t>
    </r>
  </si>
  <si>
    <r>
      <rPr>
        <sz val="9"/>
        <color rgb="FF000000"/>
        <rFont val="Calibri"/>
        <family val="2"/>
        <scheme val="minor"/>
      </rPr>
      <t>Total car loans and leasing services</t>
    </r>
  </si>
  <si>
    <r>
      <rPr>
        <b/>
        <sz val="9"/>
        <color theme="1"/>
        <rFont val="Calibri"/>
        <family val="2"/>
        <scheme val="minor"/>
      </rPr>
      <t>AL Finans</t>
    </r>
  </si>
  <si>
    <r>
      <rPr>
        <sz val="9"/>
        <color rgb="FF000000"/>
        <rFont val="Calibri"/>
        <family val="2"/>
        <scheme val="minor"/>
      </rPr>
      <t>Total car loans and leasing services</t>
    </r>
  </si>
  <si>
    <r>
      <rPr>
        <sz val="9"/>
        <color rgb="FF000000"/>
        <rFont val="Calibri"/>
        <family val="2"/>
        <scheme val="minor"/>
      </rPr>
      <t>Green car loans' share of total car loans and leasing services</t>
    </r>
  </si>
  <si>
    <r>
      <rPr>
        <sz val="9"/>
        <color rgb="FF000000"/>
        <rFont val="Calibri"/>
        <family val="2"/>
        <scheme val="minor"/>
      </rPr>
      <t>Green car loans granted</t>
    </r>
  </si>
  <si>
    <r>
      <rPr>
        <sz val="9"/>
        <color rgb="FF000000"/>
        <rFont val="Calibri"/>
        <family val="2"/>
        <scheme val="minor"/>
      </rPr>
      <t>Green car loans volume</t>
    </r>
  </si>
  <si>
    <r>
      <rPr>
        <sz val="9"/>
        <color rgb="FF000000"/>
        <rFont val="Calibri"/>
        <family val="2"/>
        <scheme val="minor"/>
      </rPr>
      <t>Green car loan volume increase</t>
    </r>
  </si>
  <si>
    <r>
      <rPr>
        <b/>
        <sz val="11"/>
        <color theme="0"/>
        <rFont val="Calibri"/>
        <family val="2"/>
        <scheme val="minor"/>
      </rPr>
      <t>Investments on behalf of customers</t>
    </r>
  </si>
  <si>
    <r>
      <rPr>
        <sz val="9"/>
        <color theme="1"/>
        <rFont val="Calibri"/>
        <family val="2"/>
        <scheme val="minor"/>
      </rPr>
      <t>Total AUM</t>
    </r>
  </si>
  <si>
    <r>
      <rPr>
        <sz val="9"/>
        <color theme="1"/>
        <rFont val="Calibri"/>
        <family val="2"/>
        <scheme val="minor"/>
      </rPr>
      <t>ESG screened share of total AUM</t>
    </r>
  </si>
  <si>
    <r>
      <rPr>
        <sz val="9"/>
        <color theme="1"/>
        <rFont val="Calibri"/>
        <family val="2"/>
        <scheme val="minor"/>
      </rPr>
      <t>Investments with sustainable focus (according to Article 8 of the SFDR):</t>
    </r>
  </si>
  <si>
    <r>
      <rPr>
        <sz val="9"/>
        <color theme="1"/>
        <rFont val="Calibri"/>
        <family val="2"/>
        <scheme val="minor"/>
      </rPr>
      <t xml:space="preserve">Share of AUM with sustainable focus (according to Article 8 of the SFDR) </t>
    </r>
  </si>
  <si>
    <r>
      <rPr>
        <sz val="9"/>
        <color theme="1"/>
        <rFont val="Calibri"/>
        <family val="2"/>
        <scheme val="minor"/>
      </rPr>
      <t>Ecolabelled investment association, AUM</t>
    </r>
  </si>
  <si>
    <r>
      <rPr>
        <sz val="9"/>
        <color rgb="FF000000"/>
        <rFont val="Calibri"/>
        <family val="2"/>
        <scheme val="minor"/>
      </rPr>
      <t xml:space="preserve">Total AUM: Constitutes Arbejdernes Landsbank's assets under management, in practice total AUM constitutes the total volume of the Bank's discretionary investment agreements.
ESG screened portfolio: For 2021, we have recognised Danish self-managed bonds under ESG, whereas we have kept self-managed individual shares and single credits out of ESG. Shares and credits will await implementation of a formal internal process. This was determined during 2021, but will not appear until the 2022 figures.
Investments with sustainable focus (according to Article 8): On the basis of the EU Disclosure Regulation (SFDR), we have assessed the proportion of the total AUM that has been invested in accordance with the criteria of an Article 8 product. In practice, the investments can be very broad, but they all meet the following criteria: Promote environmental or social conditions by integrating ESG in the investment process. Live up to the social minimum criteria for human rights and labour rights by screening companies for violation of international principles and conventions. The companies follow good governance practices.
Ecolabelled investment association: Arbejdernes Landsbank offers its own ecolabelled investment association AL Invest Udenlandske Aktier Etisk (AL Invest Foreign Shares Ethical) to capital-management customers. This investment association invests in companies that contribute actively to achieving the UN Sustainable Development Goals, have CO2 emissions at least 50% lower than a corresponding investment in the world market index and have a high ESG score (environmental, social and corporate governance). The investment association does not invest in companies that violate international principles and conventions or have considerable revenues from weapons, tobacco and fossil fuels. Moreover, we exercise active ownership in the companies we invest in so that we can influence them and help them develop in an even more sustainable direction.
At the end of 2021, Arbejdernes Landsbank offered five ecolabelled funds as an integrated part of the Bank's investment products. </t>
    </r>
  </si>
  <si>
    <r>
      <rPr>
        <sz val="9"/>
        <color rgb="FF000000"/>
        <rFont val="Calibri"/>
        <family val="2"/>
      </rPr>
      <t xml:space="preserve">Key figures for total own portfolio	</t>
    </r>
  </si>
  <si>
    <r>
      <rPr>
        <sz val="9"/>
        <color theme="1"/>
        <rFont val="Calibri"/>
        <family val="2"/>
        <scheme val="minor"/>
      </rPr>
      <t>Volume of investments in green bonds</t>
    </r>
  </si>
  <si>
    <r>
      <rPr>
        <b/>
        <sz val="11"/>
        <rFont val="Calibri"/>
        <family val="2"/>
        <scheme val="minor"/>
      </rPr>
      <t>Climate accounts 2021</t>
    </r>
  </si>
  <si>
    <r>
      <rPr>
        <b/>
        <sz val="9"/>
        <color theme="1"/>
        <rFont val="Calibri"/>
        <family val="2"/>
        <scheme val="minor"/>
      </rPr>
      <t>Total financed indirect CO</t>
    </r>
    <r>
      <rPr>
        <b/>
        <vertAlign val="subscript"/>
        <sz val="9"/>
        <color theme="1"/>
        <rFont val="Calibri"/>
        <family val="2"/>
        <scheme val="minor"/>
      </rPr>
      <t>2</t>
    </r>
    <r>
      <rPr>
        <b/>
        <sz val="9"/>
        <color theme="1"/>
        <rFont val="Calibri"/>
        <family val="2"/>
        <scheme val="minor"/>
      </rPr>
      <t>e emissions 2021</t>
    </r>
  </si>
  <si>
    <r>
      <rPr>
        <b/>
        <sz val="9"/>
        <color theme="1"/>
        <rFont val="Calibri"/>
        <family val="2"/>
        <scheme val="minor"/>
      </rPr>
      <t xml:space="preserve">Business activity </t>
    </r>
    <r>
      <rPr>
        <sz val="9"/>
        <color theme="1"/>
        <rFont val="Calibri"/>
        <family val="2"/>
        <scheme val="minor"/>
      </rPr>
      <t xml:space="preserve">
</t>
    </r>
    <r>
      <rPr>
        <b/>
        <sz val="9"/>
        <color theme="1"/>
        <rFont val="Calibri"/>
        <family val="2"/>
        <scheme val="minor"/>
      </rPr>
      <t>(DKK mill.)</t>
    </r>
  </si>
  <si>
    <r>
      <rPr>
        <b/>
        <sz val="9"/>
        <color theme="1"/>
        <rFont val="Calibri"/>
        <family val="2"/>
        <scheme val="minor"/>
      </rPr>
      <t>CO</t>
    </r>
    <r>
      <rPr>
        <b/>
        <vertAlign val="subscript"/>
        <sz val="9"/>
        <color theme="1"/>
        <rFont val="Calibri"/>
        <family val="2"/>
        <scheme val="minor"/>
      </rPr>
      <t>2</t>
    </r>
    <r>
      <rPr>
        <b/>
        <sz val="9"/>
        <color theme="1"/>
        <rFont val="Calibri"/>
        <family val="2"/>
        <scheme val="minor"/>
      </rPr>
      <t xml:space="preserve">e emissions </t>
    </r>
    <r>
      <rPr>
        <sz val="9"/>
        <color theme="1"/>
        <rFont val="Calibri"/>
        <family val="2"/>
        <scheme val="minor"/>
      </rPr>
      <t xml:space="preserve">
</t>
    </r>
    <r>
      <rPr>
        <b/>
        <sz val="9"/>
        <color theme="1"/>
        <rFont val="Calibri"/>
        <family val="2"/>
        <scheme val="minor"/>
      </rPr>
      <t>(Tonnes CO</t>
    </r>
    <r>
      <rPr>
        <b/>
        <vertAlign val="subscript"/>
        <sz val="9"/>
        <color theme="1"/>
        <rFont val="Calibri"/>
        <family val="2"/>
        <scheme val="minor"/>
      </rPr>
      <t>2</t>
    </r>
    <r>
      <rPr>
        <b/>
        <sz val="9"/>
        <color theme="1"/>
        <rFont val="Calibri"/>
        <family val="2"/>
        <scheme val="minor"/>
      </rPr>
      <t>e)</t>
    </r>
  </si>
  <si>
    <r>
      <rPr>
        <b/>
        <sz val="9"/>
        <color theme="1"/>
        <rFont val="Calibri"/>
        <family val="2"/>
        <scheme val="minor"/>
      </rPr>
      <t>Carbon footprint</t>
    </r>
    <r>
      <rPr>
        <sz val="9"/>
        <color theme="1"/>
        <rFont val="Calibri"/>
        <family val="2"/>
        <scheme val="minor"/>
      </rPr>
      <t xml:space="preserve">
</t>
    </r>
    <r>
      <rPr>
        <b/>
        <sz val="9"/>
        <color theme="1"/>
        <rFont val="Calibri"/>
        <family val="2"/>
        <scheme val="minor"/>
      </rPr>
      <t>(Tonnes CO</t>
    </r>
    <r>
      <rPr>
        <b/>
        <vertAlign val="subscript"/>
        <sz val="9"/>
        <color theme="1"/>
        <rFont val="Calibri"/>
        <family val="2"/>
        <scheme val="minor"/>
      </rPr>
      <t>2</t>
    </r>
    <r>
      <rPr>
        <b/>
        <sz val="9"/>
        <color theme="1"/>
        <rFont val="Calibri"/>
        <family val="2"/>
        <scheme val="minor"/>
      </rPr>
      <t xml:space="preserve">e/DKK mill.) </t>
    </r>
  </si>
  <si>
    <r>
      <rPr>
        <b/>
        <sz val="9"/>
        <color theme="1"/>
        <rFont val="Calibri"/>
        <family val="2"/>
        <scheme val="minor"/>
      </rPr>
      <t>Share of business activity (%)</t>
    </r>
  </si>
  <si>
    <r>
      <rPr>
        <b/>
        <sz val="9"/>
        <color theme="1"/>
        <rFont val="Calibri"/>
        <family val="2"/>
        <scheme val="minor"/>
      </rPr>
      <t>Share of CO</t>
    </r>
    <r>
      <rPr>
        <b/>
        <vertAlign val="subscript"/>
        <sz val="9"/>
        <color theme="1"/>
        <rFont val="Calibri"/>
        <family val="2"/>
        <scheme val="minor"/>
      </rPr>
      <t>2</t>
    </r>
    <r>
      <rPr>
        <b/>
        <sz val="9"/>
        <color theme="1"/>
        <rFont val="Calibri"/>
        <family val="2"/>
        <scheme val="minor"/>
      </rPr>
      <t>e (%)</t>
    </r>
  </si>
  <si>
    <r>
      <rPr>
        <b/>
        <sz val="10"/>
        <color theme="1"/>
        <rFont val="Calibri"/>
        <family val="2"/>
        <scheme val="minor"/>
      </rPr>
      <t xml:space="preserve">Total  </t>
    </r>
  </si>
  <si>
    <r>
      <rPr>
        <b/>
        <sz val="9"/>
        <color theme="1"/>
        <rFont val="Calibri"/>
        <family val="2"/>
        <scheme val="minor"/>
      </rPr>
      <t>LOANS</t>
    </r>
  </si>
  <si>
    <r>
      <rPr>
        <sz val="9"/>
        <color theme="1"/>
        <rFont val="Calibri"/>
        <family val="2"/>
        <scheme val="minor"/>
      </rPr>
      <t>Car loans (Arbejdernes Landsbank)</t>
    </r>
  </si>
  <si>
    <r>
      <rPr>
        <sz val="9"/>
        <color theme="1"/>
        <rFont val="Calibri"/>
        <family val="2"/>
        <scheme val="minor"/>
      </rPr>
      <t>Car loans (AL Finans)</t>
    </r>
  </si>
  <si>
    <r>
      <rPr>
        <sz val="9"/>
        <color theme="1"/>
        <rFont val="Calibri"/>
        <family val="2"/>
        <scheme val="minor"/>
      </rPr>
      <t>Leasing (AL Finans)</t>
    </r>
  </si>
  <si>
    <r>
      <rPr>
        <b/>
        <sz val="9"/>
        <color theme="1"/>
        <rFont val="Calibri"/>
        <family val="2"/>
        <scheme val="minor"/>
      </rPr>
      <t>Business</t>
    </r>
  </si>
  <si>
    <r>
      <rPr>
        <sz val="9"/>
        <color theme="1"/>
        <rFont val="Calibri"/>
        <family val="2"/>
        <scheme val="minor"/>
      </rPr>
      <t>Business loans (Arbejdernes Landsbank)</t>
    </r>
  </si>
  <si>
    <r>
      <rPr>
        <sz val="9"/>
        <color theme="1"/>
        <rFont val="Calibri"/>
        <family val="2"/>
        <scheme val="minor"/>
      </rPr>
      <t>Business loans (AL Finans)</t>
    </r>
  </si>
  <si>
    <r>
      <rPr>
        <b/>
        <sz val="9"/>
        <color theme="1"/>
        <rFont val="Calibri"/>
        <family val="2"/>
        <scheme val="minor"/>
      </rPr>
      <t>INVESTMENTS</t>
    </r>
  </si>
  <si>
    <r>
      <rPr>
        <sz val="9"/>
        <color theme="1"/>
        <rFont val="Calibri"/>
        <family val="2"/>
        <scheme val="minor"/>
      </rPr>
      <t>Power of attorney portfolios (</t>
    </r>
    <r>
      <rPr>
        <i/>
        <sz val="9"/>
        <color theme="1"/>
        <rFont val="Calibri"/>
        <family val="2"/>
        <scheme val="minor"/>
      </rPr>
      <t>fuldmagtsbeholdninger</t>
    </r>
    <r>
      <rPr>
        <sz val="9"/>
        <color theme="1"/>
        <rFont val="Calibri"/>
        <family val="2"/>
        <scheme val="minor"/>
      </rPr>
      <t>)</t>
    </r>
  </si>
  <si>
    <r>
      <rPr>
        <sz val="9"/>
        <color theme="1"/>
        <rFont val="Calibri"/>
        <family val="2"/>
        <scheme val="minor"/>
      </rPr>
      <t>Pool portfolios (</t>
    </r>
    <r>
      <rPr>
        <i/>
        <sz val="9"/>
        <color theme="1"/>
        <rFont val="Calibri"/>
        <family val="2"/>
        <scheme val="minor"/>
      </rPr>
      <t>puljebeholdninger</t>
    </r>
    <r>
      <rPr>
        <sz val="9"/>
        <color theme="1"/>
        <rFont val="Calibri"/>
        <family val="2"/>
        <scheme val="minor"/>
      </rPr>
      <t>)</t>
    </r>
  </si>
  <si>
    <r>
      <rPr>
        <b/>
        <sz val="9"/>
        <color theme="1"/>
        <rFont val="Calibri"/>
        <family val="2"/>
        <scheme val="minor"/>
      </rPr>
      <t>Housing loans, CO</t>
    </r>
    <r>
      <rPr>
        <b/>
        <vertAlign val="subscript"/>
        <sz val="9"/>
        <color theme="1"/>
        <rFont val="Calibri"/>
        <family val="2"/>
        <scheme val="minor"/>
      </rPr>
      <t>2</t>
    </r>
    <r>
      <rPr>
        <b/>
        <sz val="9"/>
        <color theme="1"/>
        <rFont val="Calibri"/>
        <family val="2"/>
        <scheme val="minor"/>
      </rPr>
      <t>e emissions 2021</t>
    </r>
  </si>
  <si>
    <r>
      <rPr>
        <b/>
        <sz val="9"/>
        <color theme="1"/>
        <rFont val="Calibri"/>
        <family val="2"/>
        <scheme val="minor"/>
      </rPr>
      <t>Type of housing</t>
    </r>
  </si>
  <si>
    <r>
      <rPr>
        <b/>
        <sz val="9"/>
        <color theme="1"/>
        <rFont val="Calibri"/>
        <family val="2"/>
        <scheme val="minor"/>
      </rPr>
      <t>CO</t>
    </r>
    <r>
      <rPr>
        <b/>
        <vertAlign val="subscript"/>
        <sz val="9"/>
        <color theme="1"/>
        <rFont val="Calibri"/>
        <family val="2"/>
        <scheme val="minor"/>
      </rPr>
      <t>2</t>
    </r>
    <r>
      <rPr>
        <b/>
        <sz val="9"/>
        <color theme="1"/>
        <rFont val="Calibri"/>
        <family val="2"/>
        <scheme val="minor"/>
      </rPr>
      <t>e emissions</t>
    </r>
    <r>
      <rPr>
        <sz val="9"/>
        <color theme="1"/>
        <rFont val="Calibri"/>
        <family val="2"/>
        <scheme val="minor"/>
      </rPr>
      <t xml:space="preserve">
</t>
    </r>
    <r>
      <rPr>
        <b/>
        <sz val="9"/>
        <color theme="1"/>
        <rFont val="Calibri"/>
        <family val="2"/>
        <scheme val="minor"/>
      </rPr>
      <t>LTV scaled (Tonnes of CO</t>
    </r>
    <r>
      <rPr>
        <b/>
        <vertAlign val="subscript"/>
        <sz val="9"/>
        <color theme="1"/>
        <rFont val="Calibri"/>
        <family val="2"/>
        <scheme val="minor"/>
      </rPr>
      <t>2</t>
    </r>
    <r>
      <rPr>
        <b/>
        <sz val="9"/>
        <color theme="1"/>
        <rFont val="Calibri"/>
        <family val="2"/>
        <scheme val="minor"/>
      </rPr>
      <t xml:space="preserve">e) </t>
    </r>
  </si>
  <si>
    <r>
      <rPr>
        <b/>
        <sz val="9"/>
        <color theme="1"/>
        <rFont val="Calibri"/>
        <family val="2"/>
        <scheme val="minor"/>
      </rPr>
      <t>Share of LTV scaled CO</t>
    </r>
    <r>
      <rPr>
        <b/>
        <vertAlign val="subscript"/>
        <sz val="9"/>
        <color theme="1"/>
        <rFont val="Calibri"/>
        <family val="2"/>
        <scheme val="minor"/>
      </rPr>
      <t>2</t>
    </r>
    <r>
      <rPr>
        <b/>
        <sz val="9"/>
        <color theme="1"/>
        <rFont val="Calibri"/>
        <family val="2"/>
        <scheme val="minor"/>
      </rPr>
      <t>e</t>
    </r>
    <r>
      <rPr>
        <sz val="9"/>
        <color theme="1"/>
        <rFont val="Calibri"/>
        <family val="2"/>
        <scheme val="minor"/>
      </rPr>
      <t xml:space="preserve">
</t>
    </r>
    <r>
      <rPr>
        <b/>
        <sz val="9"/>
        <color theme="1"/>
        <rFont val="Calibri"/>
        <family val="2"/>
        <scheme val="minor"/>
      </rPr>
      <t xml:space="preserve">  </t>
    </r>
  </si>
  <si>
    <r>
      <rPr>
        <b/>
        <sz val="9"/>
        <color theme="1"/>
        <rFont val="Calibri"/>
        <family val="2"/>
        <scheme val="minor"/>
      </rPr>
      <t xml:space="preserve">Carbon footprint </t>
    </r>
    <r>
      <rPr>
        <sz val="9"/>
        <color theme="1"/>
        <rFont val="Calibri"/>
        <family val="2"/>
        <scheme val="minor"/>
      </rPr>
      <t xml:space="preserve">
</t>
    </r>
    <r>
      <rPr>
        <b/>
        <sz val="9"/>
        <color theme="1"/>
        <rFont val="Calibri"/>
        <family val="2"/>
        <scheme val="minor"/>
      </rPr>
      <t>LTV scaled (Tonnes of CO</t>
    </r>
    <r>
      <rPr>
        <b/>
        <vertAlign val="subscript"/>
        <sz val="9"/>
        <color theme="1"/>
        <rFont val="Calibri"/>
        <family val="2"/>
        <scheme val="minor"/>
      </rPr>
      <t>2</t>
    </r>
    <r>
      <rPr>
        <b/>
        <sz val="9"/>
        <color theme="1"/>
        <rFont val="Calibri"/>
        <family val="2"/>
        <scheme val="minor"/>
      </rPr>
      <t xml:space="preserve">e/DKK mill.) </t>
    </r>
  </si>
  <si>
    <r>
      <rPr>
        <b/>
        <sz val="9"/>
        <color theme="1"/>
        <rFont val="Calibri"/>
        <family val="2"/>
        <scheme val="minor"/>
      </rPr>
      <t xml:space="preserve">Total </t>
    </r>
  </si>
  <si>
    <r>
      <rPr>
        <sz val="9"/>
        <color theme="1"/>
        <rFont val="Calibri"/>
        <family val="2"/>
        <scheme val="minor"/>
      </rPr>
      <t>Detached houses</t>
    </r>
  </si>
  <si>
    <r>
      <rPr>
        <sz val="9"/>
        <color theme="1"/>
        <rFont val="Calibri"/>
        <family val="2"/>
        <scheme val="minor"/>
      </rPr>
      <t>Agricultural properties</t>
    </r>
  </si>
  <si>
    <r>
      <rPr>
        <sz val="9"/>
        <color theme="1"/>
        <rFont val="Calibri"/>
        <family val="2"/>
        <scheme val="minor"/>
      </rPr>
      <t>Owner-occupied flats</t>
    </r>
  </si>
  <si>
    <r>
      <rPr>
        <sz val="9"/>
        <color theme="1"/>
        <rFont val="Calibri"/>
        <family val="2"/>
        <scheme val="minor"/>
      </rPr>
      <t>Cooperative housing</t>
    </r>
  </si>
  <si>
    <r>
      <rPr>
        <sz val="9"/>
        <color theme="1"/>
        <rFont val="Calibri"/>
        <family val="2"/>
        <scheme val="minor"/>
      </rPr>
      <t>Holiday homes</t>
    </r>
  </si>
  <si>
    <r>
      <rPr>
        <sz val="9"/>
        <color theme="1"/>
        <rFont val="Calibri"/>
        <family val="2"/>
        <scheme val="minor"/>
      </rPr>
      <t>Allotment huts</t>
    </r>
  </si>
  <si>
    <r>
      <rPr>
        <sz val="9"/>
        <color theme="1"/>
        <rFont val="Calibri"/>
        <family val="2"/>
        <scheme val="minor"/>
      </rPr>
      <t>Rental properties</t>
    </r>
  </si>
  <si>
    <r>
      <rPr>
        <sz val="9"/>
        <color theme="1"/>
        <rFont val="Calibri"/>
        <family val="2"/>
        <scheme val="minor"/>
      </rPr>
      <t>Other real property types</t>
    </r>
  </si>
  <si>
    <r>
      <rPr>
        <b/>
        <sz val="9"/>
        <color theme="1"/>
        <rFont val="Calibri"/>
        <family val="2"/>
        <scheme val="minor"/>
      </rPr>
      <t>Car financing from Arbejdernes Landsbank, CO</t>
    </r>
    <r>
      <rPr>
        <b/>
        <vertAlign val="subscript"/>
        <sz val="9"/>
        <color theme="1"/>
        <rFont val="Calibri"/>
        <family val="2"/>
        <scheme val="minor"/>
      </rPr>
      <t>2</t>
    </r>
    <r>
      <rPr>
        <b/>
        <sz val="9"/>
        <color theme="1"/>
        <rFont val="Calibri"/>
        <family val="2"/>
        <scheme val="minor"/>
      </rPr>
      <t>e emissions 2021</t>
    </r>
  </si>
  <si>
    <r>
      <rPr>
        <b/>
        <sz val="9"/>
        <color theme="1"/>
        <rFont val="Calibri"/>
        <family val="2"/>
        <scheme val="minor"/>
      </rPr>
      <t>CO</t>
    </r>
    <r>
      <rPr>
        <b/>
        <vertAlign val="subscript"/>
        <sz val="9"/>
        <color theme="1"/>
        <rFont val="Calibri"/>
        <family val="2"/>
        <scheme val="minor"/>
      </rPr>
      <t>2</t>
    </r>
    <r>
      <rPr>
        <b/>
        <sz val="9"/>
        <color theme="1"/>
        <rFont val="Calibri"/>
        <family val="2"/>
        <scheme val="minor"/>
      </rPr>
      <t xml:space="preserve">e emissions </t>
    </r>
    <r>
      <rPr>
        <sz val="9"/>
        <color theme="1"/>
        <rFont val="Calibri"/>
        <family val="2"/>
        <scheme val="minor"/>
      </rPr>
      <t xml:space="preserve">
</t>
    </r>
    <r>
      <rPr>
        <b/>
        <sz val="9"/>
        <color theme="1"/>
        <rFont val="Calibri"/>
        <family val="2"/>
        <scheme val="minor"/>
      </rPr>
      <t>(Tonnes CO</t>
    </r>
    <r>
      <rPr>
        <b/>
        <vertAlign val="subscript"/>
        <sz val="9"/>
        <color theme="1"/>
        <rFont val="Calibri"/>
        <family val="2"/>
        <scheme val="minor"/>
      </rPr>
      <t>2</t>
    </r>
    <r>
      <rPr>
        <b/>
        <sz val="9"/>
        <color theme="1"/>
        <rFont val="Calibri"/>
        <family val="2"/>
        <scheme val="minor"/>
      </rPr>
      <t>e)</t>
    </r>
  </si>
  <si>
    <r>
      <rPr>
        <b/>
        <sz val="9"/>
        <color theme="1"/>
        <rFont val="Calibri"/>
        <family val="2"/>
        <scheme val="minor"/>
      </rPr>
      <t>Total</t>
    </r>
  </si>
  <si>
    <r>
      <rPr>
        <sz val="9"/>
        <color theme="1"/>
        <rFont val="Calibri"/>
        <family val="2"/>
        <scheme val="minor"/>
      </rPr>
      <t>Petrol &lt;0.8 litres</t>
    </r>
  </si>
  <si>
    <r>
      <rPr>
        <sz val="9"/>
        <color theme="1"/>
        <rFont val="Calibri"/>
        <family val="2"/>
        <scheme val="minor"/>
      </rPr>
      <t>Petrol 0.8 litres-1.4 litres</t>
    </r>
  </si>
  <si>
    <r>
      <rPr>
        <sz val="9"/>
        <color theme="1"/>
        <rFont val="Calibri"/>
        <family val="2"/>
        <scheme val="minor"/>
      </rPr>
      <t>Petrol 1.4 litres-2.0 litres</t>
    </r>
  </si>
  <si>
    <r>
      <rPr>
        <sz val="9"/>
        <color theme="1"/>
        <rFont val="Calibri"/>
        <family val="2"/>
        <scheme val="minor"/>
      </rPr>
      <t>Petrol &gt;2.0 litres</t>
    </r>
  </si>
  <si>
    <r>
      <rPr>
        <sz val="9"/>
        <color theme="1"/>
        <rFont val="Calibri"/>
        <family val="2"/>
        <scheme val="minor"/>
      </rPr>
      <t>Diesel &lt;0.8 litres</t>
    </r>
  </si>
  <si>
    <r>
      <rPr>
        <sz val="9"/>
        <color theme="1"/>
        <rFont val="Calibri"/>
        <family val="2"/>
        <scheme val="minor"/>
      </rPr>
      <t>Diesel 0.8 litres-1.4 litres</t>
    </r>
  </si>
  <si>
    <r>
      <rPr>
        <sz val="9"/>
        <color theme="1"/>
        <rFont val="Calibri"/>
        <family val="2"/>
        <scheme val="minor"/>
      </rPr>
      <t>Diesel 1.4 litres-2.0 litres</t>
    </r>
  </si>
  <si>
    <r>
      <rPr>
        <sz val="9"/>
        <color theme="1"/>
        <rFont val="Calibri"/>
        <family val="2"/>
        <scheme val="minor"/>
      </rPr>
      <t>Diesel &gt;2.0 litres</t>
    </r>
  </si>
  <si>
    <r>
      <rPr>
        <sz val="9"/>
        <color theme="1"/>
        <rFont val="Calibri"/>
        <family val="2"/>
        <scheme val="minor"/>
      </rPr>
      <t>Electricity</t>
    </r>
  </si>
  <si>
    <r>
      <rPr>
        <sz val="9"/>
        <color theme="1"/>
        <rFont val="Calibri"/>
        <family val="2"/>
        <scheme val="minor"/>
      </rPr>
      <t>Hybrid cars</t>
    </r>
  </si>
  <si>
    <r>
      <rPr>
        <b/>
        <sz val="9"/>
        <color theme="1"/>
        <rFont val="Calibri"/>
        <family val="2"/>
        <scheme val="minor"/>
      </rPr>
      <t>Car financing and leasing from AL Finans, CO</t>
    </r>
    <r>
      <rPr>
        <b/>
        <vertAlign val="subscript"/>
        <sz val="9"/>
        <color theme="1"/>
        <rFont val="Calibri"/>
        <family val="2"/>
        <scheme val="minor"/>
      </rPr>
      <t>2</t>
    </r>
    <r>
      <rPr>
        <b/>
        <sz val="9"/>
        <color theme="1"/>
        <rFont val="Calibri"/>
        <family val="2"/>
        <scheme val="minor"/>
      </rPr>
      <t>e emissions 2021</t>
    </r>
  </si>
  <si>
    <r>
      <rPr>
        <b/>
        <sz val="9"/>
        <color theme="1"/>
        <rFont val="Calibri"/>
        <family val="2"/>
        <scheme val="minor"/>
      </rPr>
      <t xml:space="preserve">CAR LOANS </t>
    </r>
  </si>
  <si>
    <r>
      <rPr>
        <b/>
        <sz val="9"/>
        <color theme="1"/>
        <rFont val="Calibri"/>
        <family val="2"/>
        <scheme val="minor"/>
      </rPr>
      <t xml:space="preserve">LEASING </t>
    </r>
  </si>
  <si>
    <r>
      <rPr>
        <sz val="9"/>
        <color rgb="FF000000"/>
        <rFont val="Calibri"/>
        <family val="2"/>
        <scheme val="minor"/>
      </rPr>
      <t xml:space="preserve"> -   </t>
    </r>
  </si>
  <si>
    <r>
      <rPr>
        <b/>
        <sz val="9"/>
        <color theme="1"/>
        <rFont val="Calibri"/>
        <family val="2"/>
        <scheme val="minor"/>
      </rPr>
      <t>Business financing activities in Arbejdernes Landsbank, CO</t>
    </r>
    <r>
      <rPr>
        <b/>
        <vertAlign val="subscript"/>
        <sz val="9"/>
        <color theme="1"/>
        <rFont val="Calibri"/>
        <family val="2"/>
        <scheme val="minor"/>
      </rPr>
      <t>2</t>
    </r>
    <r>
      <rPr>
        <b/>
        <sz val="9"/>
        <color theme="1"/>
        <rFont val="Calibri"/>
        <family val="2"/>
        <scheme val="minor"/>
      </rPr>
      <t>e emissions 2021</t>
    </r>
  </si>
  <si>
    <r>
      <rPr>
        <b/>
        <sz val="9"/>
        <color theme="1"/>
        <rFont val="Calibri"/>
        <family val="2"/>
        <scheme val="minor"/>
      </rPr>
      <t xml:space="preserve">Balance sheet </t>
    </r>
    <r>
      <rPr>
        <sz val="9"/>
        <color theme="1"/>
        <rFont val="Calibri"/>
        <family val="2"/>
        <scheme val="minor"/>
      </rPr>
      <t xml:space="preserve">
</t>
    </r>
    <r>
      <rPr>
        <b/>
        <sz val="9"/>
        <color theme="1"/>
        <rFont val="Calibri"/>
        <family val="2"/>
        <scheme val="minor"/>
      </rPr>
      <t>(DKK mill.)</t>
    </r>
  </si>
  <si>
    <r>
      <rPr>
        <b/>
        <sz val="9"/>
        <color theme="1"/>
        <rFont val="Calibri"/>
        <family val="2"/>
        <scheme val="minor"/>
      </rPr>
      <t>%</t>
    </r>
  </si>
  <si>
    <r>
      <rPr>
        <b/>
        <sz val="9"/>
        <color theme="1"/>
        <rFont val="Calibri"/>
        <family val="2"/>
        <scheme val="minor"/>
      </rPr>
      <t>% CO</t>
    </r>
    <r>
      <rPr>
        <b/>
        <vertAlign val="subscript"/>
        <sz val="9"/>
        <color theme="1"/>
        <rFont val="Calibri"/>
        <family val="2"/>
        <scheme val="minor"/>
      </rPr>
      <t>2</t>
    </r>
    <r>
      <rPr>
        <b/>
        <sz val="9"/>
        <color theme="1"/>
        <rFont val="Calibri"/>
        <family val="2"/>
        <scheme val="minor"/>
      </rPr>
      <t>e</t>
    </r>
  </si>
  <si>
    <r>
      <rPr>
        <sz val="9"/>
        <color theme="1"/>
        <rFont val="Calibri"/>
        <family val="2"/>
        <scheme val="minor"/>
      </rPr>
      <t>Agriculture, hunting, forestry and fisheries</t>
    </r>
  </si>
  <si>
    <r>
      <rPr>
        <sz val="9"/>
        <color theme="1"/>
        <rFont val="Calibri"/>
        <family val="2"/>
        <scheme val="minor"/>
      </rPr>
      <t>Industry and extraction of raw materials</t>
    </r>
  </si>
  <si>
    <r>
      <rPr>
        <sz val="9"/>
        <color theme="1"/>
        <rFont val="Calibri"/>
        <family val="2"/>
        <scheme val="minor"/>
      </rPr>
      <t>Energy supply</t>
    </r>
  </si>
  <si>
    <r>
      <rPr>
        <sz val="9"/>
        <color theme="1"/>
        <rFont val="Calibri"/>
        <family val="2"/>
        <scheme val="minor"/>
      </rPr>
      <t>Building and construction</t>
    </r>
  </si>
  <si>
    <r>
      <rPr>
        <sz val="9"/>
        <color theme="1"/>
        <rFont val="Calibri"/>
        <family val="2"/>
        <scheme val="minor"/>
      </rPr>
      <t>Trade</t>
    </r>
  </si>
  <si>
    <r>
      <rPr>
        <sz val="9"/>
        <color theme="1"/>
        <rFont val="Calibri"/>
        <family val="2"/>
        <scheme val="minor"/>
      </rPr>
      <t>Transport, hotels and restaurants</t>
    </r>
  </si>
  <si>
    <r>
      <rPr>
        <sz val="9"/>
        <color theme="1"/>
        <rFont val="Calibri"/>
        <family val="2"/>
        <scheme val="minor"/>
      </rPr>
      <t>Information and communication</t>
    </r>
  </si>
  <si>
    <r>
      <rPr>
        <sz val="9"/>
        <color theme="1"/>
        <rFont val="Calibri"/>
        <family val="2"/>
        <scheme val="minor"/>
      </rPr>
      <t>Financing and insurance</t>
    </r>
  </si>
  <si>
    <r>
      <rPr>
        <sz val="9"/>
        <color theme="1"/>
        <rFont val="Calibri"/>
        <family val="2"/>
        <scheme val="minor"/>
      </rPr>
      <t>Real property</t>
    </r>
  </si>
  <si>
    <r>
      <rPr>
        <sz val="9"/>
        <color theme="1"/>
        <rFont val="Calibri"/>
        <family val="2"/>
        <scheme val="minor"/>
      </rPr>
      <t>Other business</t>
    </r>
  </si>
  <si>
    <r>
      <rPr>
        <b/>
        <sz val="9"/>
        <color theme="1"/>
        <rFont val="Calibri"/>
        <family val="2"/>
        <scheme val="minor"/>
      </rPr>
      <t>Business financing activities in AL Finans, CO</t>
    </r>
    <r>
      <rPr>
        <b/>
        <vertAlign val="subscript"/>
        <sz val="9"/>
        <color theme="1"/>
        <rFont val="Calibri"/>
        <family val="2"/>
        <scheme val="minor"/>
      </rPr>
      <t>2</t>
    </r>
    <r>
      <rPr>
        <b/>
        <sz val="9"/>
        <color theme="1"/>
        <rFont val="Calibri"/>
        <family val="2"/>
        <scheme val="minor"/>
      </rPr>
      <t>e emissions 2021</t>
    </r>
  </si>
  <si>
    <r>
      <rPr>
        <sz val="9"/>
        <rFont val="Calibri"/>
        <family val="2"/>
      </rPr>
      <t> </t>
    </r>
  </si>
  <si>
    <r>
      <rPr>
        <b/>
        <sz val="9"/>
        <rFont val="Calibri"/>
        <family val="2"/>
      </rPr>
      <t xml:space="preserve">Market value (DKK) </t>
    </r>
  </si>
  <si>
    <r>
      <rPr>
        <b/>
        <sz val="9"/>
        <rFont val="Calibri"/>
        <family val="2"/>
      </rPr>
      <t>Share of reported/externally estimated data</t>
    </r>
  </si>
  <si>
    <r>
      <rPr>
        <b/>
        <sz val="9"/>
        <rFont val="Calibri"/>
        <family val="2"/>
      </rPr>
      <t>Share without data</t>
    </r>
  </si>
  <si>
    <r>
      <rPr>
        <b/>
        <sz val="9"/>
        <rFont val="Calibri"/>
        <family val="2"/>
      </rPr>
      <t>Carbon footprint (tonnes of CO</t>
    </r>
    <r>
      <rPr>
        <b/>
        <vertAlign val="subscript"/>
        <sz val="9"/>
        <rFont val="Calibri"/>
        <family val="2"/>
      </rPr>
      <t>2</t>
    </r>
    <r>
      <rPr>
        <b/>
        <sz val="9"/>
        <rFont val="Calibri"/>
        <family val="2"/>
      </rPr>
      <t xml:space="preserve">e/DKK mill.) </t>
    </r>
    <r>
      <rPr>
        <b/>
        <i/>
        <sz val="9"/>
        <rFont val="Calibri"/>
        <family val="2"/>
      </rPr>
      <t>Adjusted for missing data coverage</t>
    </r>
  </si>
  <si>
    <r>
      <rPr>
        <b/>
        <sz val="9"/>
        <color rgb="FF000000"/>
        <rFont val="Calibri"/>
        <family val="2"/>
      </rPr>
      <t>Key figures for all portfolios - total</t>
    </r>
  </si>
  <si>
    <r>
      <rPr>
        <sz val="9"/>
        <color rgb="FF000000"/>
        <rFont val="Calibri"/>
        <family val="2"/>
      </rPr>
      <t>Portfolio of listed shares</t>
    </r>
  </si>
  <si>
    <r>
      <rPr>
        <sz val="9"/>
        <color rgb="FF000000"/>
        <rFont val="Calibri"/>
        <family val="2"/>
      </rPr>
      <t>Portfolio of corporate bonds</t>
    </r>
  </si>
  <si>
    <r>
      <rPr>
        <sz val="9"/>
        <color rgb="FF000000"/>
        <rFont val="Calibri"/>
        <family val="2"/>
      </rPr>
      <t>Portfolio of covered bonds/mortgage-credit bonds</t>
    </r>
  </si>
  <si>
    <r>
      <rPr>
        <sz val="9"/>
        <color rgb="FF000000"/>
        <rFont val="Calibri"/>
        <family val="2"/>
      </rPr>
      <t>Portfolio of ship credits</t>
    </r>
  </si>
  <si>
    <r>
      <rPr>
        <sz val="9"/>
        <color rgb="FF000000"/>
        <rFont val="Calibri"/>
        <family val="2"/>
      </rPr>
      <t>N/A</t>
    </r>
  </si>
  <si>
    <r>
      <rPr>
        <sz val="9"/>
        <color rgb="FF000000"/>
        <rFont val="Calibri"/>
        <family val="2"/>
      </rPr>
      <t>Non-classified portfolio</t>
    </r>
  </si>
  <si>
    <r>
      <rPr>
        <sz val="9"/>
        <color rgb="FF000000"/>
        <rFont val="Calibri"/>
        <family val="2"/>
      </rPr>
      <t xml:space="preserve"> - of which cash</t>
    </r>
  </si>
  <si>
    <r>
      <rPr>
        <sz val="9"/>
        <color rgb="FF000000"/>
        <rFont val="Calibri"/>
        <family val="2"/>
      </rPr>
      <t xml:space="preserve"> - of which government bonds </t>
    </r>
  </si>
  <si>
    <r>
      <rPr>
        <b/>
        <sz val="9"/>
        <color rgb="FF000000"/>
        <rFont val="Calibri"/>
        <family val="2"/>
      </rPr>
      <t xml:space="preserve"> - of which own portfolio</t>
    </r>
  </si>
  <si>
    <r>
      <rPr>
        <b/>
        <sz val="9"/>
        <rFont val="Calibri"/>
        <family val="2"/>
      </rPr>
      <t>Key figures for total own portfolio</t>
    </r>
  </si>
  <si>
    <r>
      <rPr>
        <b/>
        <sz val="9"/>
        <rFont val="Calibri"/>
        <family val="2"/>
      </rPr>
      <t>Portfolio with data coverage</t>
    </r>
  </si>
  <si>
    <r>
      <rPr>
        <b/>
        <sz val="9"/>
        <color rgb="FF000000"/>
        <rFont val="Calibri"/>
        <family val="2"/>
      </rPr>
      <t xml:space="preserve"> - of which pool portfolios (</t>
    </r>
    <r>
      <rPr>
        <b/>
        <i/>
        <sz val="9"/>
        <color rgb="FF000000"/>
        <rFont val="Calibri"/>
        <family val="2"/>
      </rPr>
      <t>puljebeholdninger</t>
    </r>
    <r>
      <rPr>
        <b/>
        <sz val="9"/>
        <color rgb="FF000000"/>
        <rFont val="Calibri"/>
        <family val="2"/>
      </rPr>
      <t>)</t>
    </r>
  </si>
  <si>
    <r>
      <rPr>
        <b/>
        <sz val="9"/>
        <rFont val="Calibri"/>
        <family val="2"/>
      </rPr>
      <t>Key figures for total pool portfolio</t>
    </r>
  </si>
  <si>
    <t/>
  </si>
  <si>
    <r>
      <rPr>
        <b/>
        <sz val="9"/>
        <color rgb="FF000000"/>
        <rFont val="Calibri"/>
        <family val="2"/>
      </rPr>
      <t xml:space="preserve"> - of which power of attorney portfolios (</t>
    </r>
    <r>
      <rPr>
        <b/>
        <i/>
        <sz val="9"/>
        <color rgb="FF000000"/>
        <rFont val="Calibri"/>
        <family val="2"/>
      </rPr>
      <t>fuldmagtsbeholdninger</t>
    </r>
    <r>
      <rPr>
        <b/>
        <sz val="9"/>
        <color rgb="FF000000"/>
        <rFont val="Calibri"/>
        <family val="2"/>
      </rPr>
      <t>)</t>
    </r>
  </si>
  <si>
    <r>
      <rPr>
        <b/>
        <sz val="9"/>
        <rFont val="Calibri"/>
        <family val="2"/>
      </rPr>
      <t>Key figures for power of attorney portfolio</t>
    </r>
  </si>
  <si>
    <r>
      <rPr>
        <i/>
        <sz val="9"/>
        <color rgb="FF000000"/>
        <rFont val="Calibri"/>
        <family val="2"/>
      </rPr>
      <t>(AL-Letinvest,</t>
    </r>
  </si>
  <si>
    <r>
      <rPr>
        <i/>
        <sz val="9"/>
        <color rgb="FF000000"/>
        <rFont val="Calibri"/>
        <family val="2"/>
      </rPr>
      <t>AL-Formueinvest and</t>
    </r>
  </si>
  <si>
    <r>
      <rPr>
        <i/>
        <sz val="9"/>
        <color rgb="FF000000"/>
        <rFont val="Calibri"/>
        <family val="2"/>
      </rPr>
      <t>power of attorney agreements)</t>
    </r>
  </si>
  <si>
    <r>
      <rPr>
        <b/>
        <sz val="9"/>
        <rFont val="Calibri"/>
        <family val="2"/>
        <scheme val="minor"/>
      </rPr>
      <t>Arbejdernes Landsbank's own CO</t>
    </r>
    <r>
      <rPr>
        <b/>
        <vertAlign val="subscript"/>
        <sz val="9"/>
        <rFont val="Calibri"/>
        <family val="2"/>
        <scheme val="minor"/>
      </rPr>
      <t>2</t>
    </r>
    <r>
      <rPr>
        <b/>
        <sz val="9"/>
        <rFont val="Calibri"/>
        <family val="2"/>
        <scheme val="minor"/>
      </rPr>
      <t>e emissions</t>
    </r>
  </si>
  <si>
    <r>
      <rPr>
        <b/>
        <sz val="9"/>
        <rFont val="Calibri"/>
        <family val="2"/>
        <scheme val="minor"/>
      </rPr>
      <t>AL Finans' own CO</t>
    </r>
    <r>
      <rPr>
        <b/>
        <vertAlign val="subscript"/>
        <sz val="9"/>
        <rFont val="Calibri"/>
        <family val="2"/>
        <scheme val="minor"/>
      </rPr>
      <t>2</t>
    </r>
    <r>
      <rPr>
        <b/>
        <sz val="9"/>
        <rFont val="Calibri"/>
        <family val="2"/>
        <scheme val="minor"/>
      </rPr>
      <t>e emissions</t>
    </r>
  </si>
  <si>
    <r>
      <rPr>
        <sz val="9"/>
        <color theme="1"/>
        <rFont val="Calibri"/>
        <family val="2"/>
        <scheme val="minor"/>
      </rPr>
      <t>Market-based</t>
    </r>
  </si>
  <si>
    <r>
      <rPr>
        <sz val="9"/>
        <color theme="1"/>
        <rFont val="Calibri"/>
        <family val="2"/>
        <scheme val="minor"/>
      </rPr>
      <t>Location-based</t>
    </r>
  </si>
  <si>
    <r>
      <rPr>
        <b/>
        <sz val="9"/>
        <color theme="1"/>
        <rFont val="Calibri"/>
        <family val="2"/>
        <scheme val="minor"/>
      </rPr>
      <t>Total CO</t>
    </r>
    <r>
      <rPr>
        <b/>
        <vertAlign val="subscript"/>
        <sz val="9"/>
        <color theme="1"/>
        <rFont val="Calibri"/>
        <family val="2"/>
        <scheme val="minor"/>
      </rPr>
      <t>2</t>
    </r>
    <r>
      <rPr>
        <b/>
        <sz val="9"/>
        <color theme="1"/>
        <rFont val="Calibri"/>
        <family val="2"/>
        <scheme val="minor"/>
      </rPr>
      <t>e consumption (direct and indirect)</t>
    </r>
  </si>
  <si>
    <r>
      <rPr>
        <sz val="9"/>
        <rFont val="Calibri"/>
        <family val="2"/>
        <scheme val="minor"/>
      </rPr>
      <t>Tonnes of CO</t>
    </r>
    <r>
      <rPr>
        <vertAlign val="subscript"/>
        <sz val="9"/>
        <rFont val="Calibri"/>
        <family val="2"/>
        <scheme val="minor"/>
      </rPr>
      <t>2</t>
    </r>
    <r>
      <rPr>
        <sz val="9"/>
        <rFont val="Calibri"/>
        <family val="2"/>
        <scheme val="minor"/>
      </rPr>
      <t>e</t>
    </r>
  </si>
  <si>
    <r>
      <rPr>
        <b/>
        <sz val="9"/>
        <color theme="1"/>
        <rFont val="Calibri"/>
        <family val="2"/>
        <scheme val="minor"/>
      </rPr>
      <t>-</t>
    </r>
  </si>
  <si>
    <r>
      <rPr>
        <b/>
        <sz val="9"/>
        <color theme="1"/>
        <rFont val="Calibri"/>
        <family val="2"/>
        <scheme val="minor"/>
      </rPr>
      <t>Total CO</t>
    </r>
    <r>
      <rPr>
        <b/>
        <vertAlign val="subscript"/>
        <sz val="9"/>
        <color theme="1"/>
        <rFont val="Calibri"/>
        <family val="2"/>
        <scheme val="minor"/>
      </rPr>
      <t>2</t>
    </r>
    <r>
      <rPr>
        <b/>
        <sz val="9"/>
        <color theme="1"/>
        <rFont val="Calibri"/>
        <family val="2"/>
        <scheme val="minor"/>
      </rPr>
      <t xml:space="preserve">e consumption </t>
    </r>
    <r>
      <rPr>
        <sz val="9"/>
        <color theme="1"/>
        <rFont val="Calibri"/>
        <family val="2"/>
        <scheme val="minor"/>
      </rPr>
      <t xml:space="preserve">
</t>
    </r>
    <r>
      <rPr>
        <b/>
        <sz val="9"/>
        <color theme="1"/>
        <rFont val="Calibri"/>
        <family val="2"/>
        <scheme val="minor"/>
      </rPr>
      <t>(direct and indirect)</t>
    </r>
  </si>
  <si>
    <r>
      <rPr>
        <sz val="9"/>
        <color theme="1"/>
        <rFont val="Calibri"/>
        <family val="2"/>
        <scheme val="minor"/>
      </rPr>
      <t>Total CO</t>
    </r>
    <r>
      <rPr>
        <vertAlign val="subscript"/>
        <sz val="9"/>
        <color theme="1"/>
        <rFont val="Calibri"/>
        <family val="2"/>
        <scheme val="minor"/>
      </rPr>
      <t>2</t>
    </r>
    <r>
      <rPr>
        <sz val="9"/>
        <color theme="1"/>
        <rFont val="Calibri"/>
        <family val="2"/>
        <scheme val="minor"/>
      </rPr>
      <t>e consumption per employee</t>
    </r>
  </si>
  <si>
    <r>
      <rPr>
        <sz val="9"/>
        <color theme="1"/>
        <rFont val="Calibri"/>
        <family val="2"/>
        <scheme val="minor"/>
      </rPr>
      <t>Tonnes of CO</t>
    </r>
    <r>
      <rPr>
        <vertAlign val="subscript"/>
        <sz val="9"/>
        <color theme="1"/>
        <rFont val="Calibri"/>
        <family val="2"/>
        <scheme val="minor"/>
      </rPr>
      <t>2</t>
    </r>
    <r>
      <rPr>
        <sz val="9"/>
        <color theme="1"/>
        <rFont val="Calibri"/>
        <family val="2"/>
        <scheme val="minor"/>
      </rPr>
      <t>e/FTE</t>
    </r>
  </si>
  <si>
    <r>
      <rPr>
        <b/>
        <sz val="9"/>
        <color theme="1"/>
        <rFont val="Calibri"/>
        <family val="2"/>
        <scheme val="minor"/>
      </rPr>
      <t>Direct CO</t>
    </r>
    <r>
      <rPr>
        <b/>
        <vertAlign val="subscript"/>
        <sz val="9"/>
        <color theme="1"/>
        <rFont val="Calibri"/>
        <family val="2"/>
        <scheme val="minor"/>
      </rPr>
      <t>2</t>
    </r>
    <r>
      <rPr>
        <b/>
        <sz val="9"/>
        <color theme="1"/>
        <rFont val="Calibri"/>
        <family val="2"/>
        <scheme val="minor"/>
      </rPr>
      <t>e consumption (Scope 1)</t>
    </r>
  </si>
  <si>
    <r>
      <rPr>
        <sz val="9"/>
        <color theme="1"/>
        <rFont val="Calibri"/>
        <family val="2"/>
        <scheme val="minor"/>
      </rPr>
      <t>- Company car travel</t>
    </r>
  </si>
  <si>
    <r>
      <rPr>
        <sz val="9"/>
        <color theme="1"/>
        <rFont val="Calibri"/>
        <family val="2"/>
        <scheme val="minor"/>
      </rPr>
      <t>- Heating (oil and gas)</t>
    </r>
  </si>
  <si>
    <r>
      <rPr>
        <b/>
        <sz val="9"/>
        <color theme="1"/>
        <rFont val="Calibri"/>
        <family val="2"/>
        <scheme val="minor"/>
      </rPr>
      <t>Indirect CO</t>
    </r>
    <r>
      <rPr>
        <b/>
        <vertAlign val="subscript"/>
        <sz val="9"/>
        <color theme="1"/>
        <rFont val="Calibri"/>
        <family val="2"/>
        <scheme val="minor"/>
      </rPr>
      <t>2</t>
    </r>
    <r>
      <rPr>
        <b/>
        <sz val="9"/>
        <color theme="1"/>
        <rFont val="Calibri"/>
        <family val="2"/>
        <scheme val="minor"/>
      </rPr>
      <t>e consumption (Scope 2)</t>
    </r>
  </si>
  <si>
    <r>
      <rPr>
        <sz val="9"/>
        <color theme="1"/>
        <rFont val="Calibri"/>
        <family val="2"/>
        <scheme val="minor"/>
      </rPr>
      <t>- Electricity consumption</t>
    </r>
  </si>
  <si>
    <r>
      <rPr>
        <sz val="9"/>
        <color theme="1"/>
        <rFont val="Calibri"/>
        <family val="2"/>
        <scheme val="minor"/>
      </rPr>
      <t>- Heating (district heating and natural gas)</t>
    </r>
  </si>
  <si>
    <r>
      <rPr>
        <b/>
        <sz val="9"/>
        <color theme="1"/>
        <rFont val="Calibri"/>
        <family val="2"/>
        <scheme val="minor"/>
      </rPr>
      <t>Other indirect impacts (Scope 3)</t>
    </r>
  </si>
  <si>
    <r>
      <rPr>
        <sz val="9"/>
        <color rgb="FF000000"/>
        <rFont val="Calibri"/>
        <family val="2"/>
        <scheme val="minor"/>
      </rPr>
      <t>- Purchases</t>
    </r>
  </si>
  <si>
    <r>
      <rPr>
        <sz val="9"/>
        <color theme="1"/>
        <rFont val="Calibri"/>
        <family val="2"/>
        <scheme val="minor"/>
      </rPr>
      <t>- Resource management</t>
    </r>
  </si>
  <si>
    <r>
      <rPr>
        <sz val="9"/>
        <color theme="1"/>
        <rFont val="Calibri"/>
        <family val="2"/>
        <scheme val="minor"/>
      </rPr>
      <t>- Canteen operation</t>
    </r>
  </si>
  <si>
    <r>
      <rPr>
        <sz val="9"/>
        <color theme="1"/>
        <rFont val="Calibri"/>
        <family val="2"/>
        <scheme val="minor"/>
      </rPr>
      <t>- Public transport</t>
    </r>
  </si>
  <si>
    <r>
      <rPr>
        <sz val="9"/>
        <color theme="1"/>
        <rFont val="Calibri"/>
        <family val="2"/>
        <scheme val="minor"/>
      </rPr>
      <t>- Air travel</t>
    </r>
  </si>
  <si>
    <r>
      <rPr>
        <sz val="9"/>
        <color theme="1"/>
        <rFont val="Calibri"/>
        <family val="2"/>
        <scheme val="minor"/>
      </rPr>
      <t>- Travel in private cars during working hours</t>
    </r>
  </si>
  <si>
    <r>
      <rPr>
        <b/>
        <sz val="9"/>
        <color theme="1"/>
        <rFont val="Calibri"/>
        <family val="2"/>
        <scheme val="minor"/>
      </rPr>
      <t>Data quality score</t>
    </r>
  </si>
  <si>
    <r>
      <rPr>
        <sz val="9"/>
        <color theme="1"/>
        <rFont val="Calibri"/>
        <family val="2"/>
        <scheme val="minor"/>
      </rPr>
      <t>We have assessed the data quality of the financed CO</t>
    </r>
    <r>
      <rPr>
        <vertAlign val="subscript"/>
        <sz val="9"/>
        <color theme="1"/>
        <rFont val="Calibri"/>
        <family val="2"/>
        <scheme val="minor"/>
      </rPr>
      <t>2</t>
    </r>
    <r>
      <rPr>
        <sz val="9"/>
        <color theme="1"/>
        <rFont val="Calibri"/>
        <family val="2"/>
        <scheme val="minor"/>
      </rPr>
      <t>e figures based on the data quality score from the Partnership for Carbon Accounting Financials (PCAF) and Finance Denmark's model for carbon footprint. The table below shows a weighted data score for the business activity used in the analysis.</t>
    </r>
  </si>
  <si>
    <r>
      <rPr>
        <b/>
        <sz val="9"/>
        <color theme="1"/>
        <rFont val="Calibri"/>
        <family val="2"/>
        <scheme val="minor"/>
      </rPr>
      <t>Data</t>
    </r>
  </si>
  <si>
    <r>
      <rPr>
        <b/>
        <sz val="9"/>
        <color theme="1"/>
        <rFont val="Calibri"/>
        <family val="2"/>
        <scheme val="minor"/>
      </rPr>
      <t>Score 1</t>
    </r>
  </si>
  <si>
    <r>
      <rPr>
        <b/>
        <sz val="9"/>
        <color theme="1"/>
        <rFont val="Calibri"/>
        <family val="2"/>
        <scheme val="minor"/>
      </rPr>
      <t>Score 2</t>
    </r>
  </si>
  <si>
    <r>
      <rPr>
        <b/>
        <sz val="9"/>
        <color theme="1"/>
        <rFont val="Calibri"/>
        <family val="2"/>
        <scheme val="minor"/>
      </rPr>
      <t>Score 3</t>
    </r>
  </si>
  <si>
    <r>
      <rPr>
        <b/>
        <sz val="9"/>
        <color theme="1"/>
        <rFont val="Calibri"/>
        <family val="2"/>
        <scheme val="minor"/>
      </rPr>
      <t>Score 4</t>
    </r>
  </si>
  <si>
    <r>
      <rPr>
        <b/>
        <sz val="9"/>
        <color theme="1"/>
        <rFont val="Calibri"/>
        <family val="2"/>
        <scheme val="minor"/>
      </rPr>
      <t>Score 5</t>
    </r>
  </si>
  <si>
    <r>
      <rPr>
        <b/>
        <sz val="9"/>
        <color theme="1"/>
        <rFont val="Calibri"/>
        <family val="2"/>
        <scheme val="minor"/>
      </rPr>
      <t>Weighted data quality scores 1-5</t>
    </r>
  </si>
  <si>
    <r>
      <rPr>
        <b/>
        <sz val="9"/>
        <color rgb="FF000000"/>
        <rFont val="Calibri"/>
        <family val="2"/>
        <scheme val="minor"/>
      </rPr>
      <t>Total loans</t>
    </r>
  </si>
  <si>
    <r>
      <rPr>
        <b/>
        <sz val="9"/>
        <color theme="1"/>
        <rFont val="Calibri"/>
        <family val="2"/>
        <scheme val="minor"/>
      </rPr>
      <t>Total investments for covered securities*</t>
    </r>
  </si>
  <si>
    <r>
      <rPr>
        <sz val="9"/>
        <color theme="1"/>
        <rFont val="Calibri"/>
        <family val="2"/>
        <scheme val="minor"/>
      </rPr>
      <t>Listed shares</t>
    </r>
  </si>
  <si>
    <r>
      <rPr>
        <sz val="9"/>
        <color theme="1"/>
        <rFont val="Calibri"/>
        <family val="2"/>
        <scheme val="minor"/>
      </rPr>
      <t>Corporate shares</t>
    </r>
  </si>
  <si>
    <r>
      <rPr>
        <sz val="9"/>
        <color theme="1"/>
        <rFont val="Calibri"/>
        <family val="2"/>
        <scheme val="minor"/>
      </rPr>
      <t>Covered bonds/mortgage-credit bonds</t>
    </r>
  </si>
  <si>
    <r>
      <rPr>
        <sz val="9"/>
        <color theme="1"/>
        <rFont val="Calibri"/>
        <family val="2"/>
        <scheme val="minor"/>
      </rPr>
      <t>*Many listed companies use a recognised auditor for their ESG reporting, and we can see the names of these auditors at our data supplier. In some cases, where our data supplier does not have the name of an auditor, we can find the name of the auditor in the company's ESG reporting. This corresponds to level 1 data quality, with a smaller amount in level 2, to reflect that we do not always have a clear indication of the auditors. This also applies to corporate bonds issued by listed companies, however, there seems to be a slightly poorer quality of data for unlisted companies that issue bonds. This is reflected by a slightly lower classification to level 1, and a slightly higher classification to level 2. We see a trend towards better data quality in companies based in Europe, and slightly worse data quality for companies based in Asia, for example. With regard to mortgage-credit loans, our calculations are based on figures provided by Danish mortgage-credit institutions across issues. This corresponds to level 3 data quality, where CO</t>
    </r>
    <r>
      <rPr>
        <vertAlign val="subscript"/>
        <sz val="9"/>
        <color theme="1"/>
        <rFont val="Calibri"/>
        <family val="2"/>
        <scheme val="minor"/>
      </rPr>
      <t>2</t>
    </r>
    <r>
      <rPr>
        <sz val="9"/>
        <color theme="1"/>
        <rFont val="Calibri"/>
        <family val="2"/>
        <scheme val="minor"/>
      </rPr>
      <t xml:space="preserve"> is calculated on underlying activities based on production (in this case, typically homes). Some mortgage-credit institutions have not published corresponding figures, and for these we use the average figure for the industry. In such situations, we are at level 4 data quality. We do not state data quality levels for ship credits and government bonds for which we have no data.</t>
    </r>
  </si>
  <si>
    <r>
      <rPr>
        <b/>
        <sz val="11"/>
        <color theme="1"/>
        <rFont val="Calibri"/>
        <family val="2"/>
        <scheme val="minor"/>
      </rPr>
      <t>Environmental accounts 2021</t>
    </r>
  </si>
  <si>
    <r>
      <rPr>
        <b/>
        <sz val="9"/>
        <color theme="1"/>
        <rFont val="Calibri"/>
        <family val="2"/>
        <scheme val="minor"/>
      </rPr>
      <t>General data</t>
    </r>
  </si>
  <si>
    <r>
      <rPr>
        <b/>
        <sz val="9"/>
        <color theme="1"/>
        <rFont val="Calibri"/>
        <family val="2"/>
        <scheme val="minor"/>
      </rPr>
      <t>Goals</t>
    </r>
  </si>
  <si>
    <r>
      <rPr>
        <sz val="9"/>
        <color theme="1"/>
        <rFont val="Calibri"/>
        <family val="2"/>
        <scheme val="minor"/>
      </rPr>
      <t xml:space="preserve">Area of consumption </t>
    </r>
  </si>
  <si>
    <r>
      <rPr>
        <sz val="9"/>
        <color theme="1"/>
        <rFont val="Calibri"/>
        <family val="2"/>
        <scheme val="minor"/>
      </rPr>
      <t>m</t>
    </r>
    <r>
      <rPr>
        <vertAlign val="superscript"/>
        <sz val="9"/>
        <color theme="1"/>
        <rFont val="Calibri"/>
        <family val="2"/>
        <scheme val="minor"/>
      </rPr>
      <t>2</t>
    </r>
  </si>
  <si>
    <r>
      <rPr>
        <b/>
        <sz val="9"/>
        <color theme="1"/>
        <rFont val="Calibri"/>
        <family val="2"/>
        <scheme val="minor"/>
      </rPr>
      <t>KPIs for Arbejdernes Landsbank</t>
    </r>
  </si>
  <si>
    <r>
      <rPr>
        <b/>
        <sz val="9"/>
        <color theme="1"/>
        <rFont val="Calibri"/>
        <family val="2"/>
        <scheme val="minor"/>
      </rPr>
      <t>KPIs for AL Finans</t>
    </r>
  </si>
  <si>
    <r>
      <rPr>
        <sz val="9"/>
        <color rgb="FF000000"/>
        <rFont val="Calibri"/>
        <family val="2"/>
        <scheme val="minor"/>
      </rPr>
      <t>Electricity consumption per employee</t>
    </r>
  </si>
  <si>
    <r>
      <rPr>
        <sz val="9"/>
        <color rgb="FF000000"/>
        <rFont val="Calibri"/>
        <family val="2"/>
        <scheme val="minor"/>
      </rPr>
      <t>kWh/FTE</t>
    </r>
  </si>
  <si>
    <r>
      <rPr>
        <sz val="9"/>
        <color rgb="FF000000"/>
        <rFont val="Calibri"/>
        <family val="2"/>
        <scheme val="minor"/>
      </rPr>
      <t xml:space="preserve">Heating consumption per employee </t>
    </r>
  </si>
  <si>
    <r>
      <rPr>
        <sz val="9"/>
        <color rgb="FF000000"/>
        <rFont val="Calibri"/>
        <family val="2"/>
        <scheme val="minor"/>
      </rPr>
      <t>Water consumption per employee</t>
    </r>
  </si>
  <si>
    <r>
      <rPr>
        <sz val="9"/>
        <color rgb="FF000000"/>
        <rFont val="Calibri"/>
        <family val="2"/>
        <scheme val="minor"/>
      </rPr>
      <t>m</t>
    </r>
    <r>
      <rPr>
        <vertAlign val="superscript"/>
        <sz val="9"/>
        <color rgb="FF000000"/>
        <rFont val="Calibri"/>
        <family val="2"/>
        <scheme val="minor"/>
      </rPr>
      <t>3</t>
    </r>
    <r>
      <rPr>
        <sz val="9"/>
        <color rgb="FF000000"/>
        <rFont val="Calibri"/>
        <family val="2"/>
        <scheme val="minor"/>
      </rPr>
      <t>/FTE</t>
    </r>
  </si>
  <si>
    <r>
      <rPr>
        <sz val="9"/>
        <color theme="1"/>
        <rFont val="Calibri"/>
        <family val="2"/>
        <scheme val="minor"/>
      </rPr>
      <t xml:space="preserve">Average emissions per kilometre travelled in AL vehicle fleet	</t>
    </r>
  </si>
  <si>
    <r>
      <rPr>
        <sz val="9"/>
        <color theme="1"/>
        <rFont val="Calibri"/>
        <family val="2"/>
        <scheme val="minor"/>
      </rPr>
      <t>grams of CO</t>
    </r>
    <r>
      <rPr>
        <vertAlign val="subscript"/>
        <sz val="9"/>
        <color theme="1"/>
        <rFont val="Calibri"/>
        <family val="2"/>
        <scheme val="minor"/>
      </rPr>
      <t>2</t>
    </r>
    <r>
      <rPr>
        <sz val="9"/>
        <color theme="1"/>
        <rFont val="Calibri"/>
        <family val="2"/>
        <scheme val="minor"/>
      </rPr>
      <t>e/km</t>
    </r>
  </si>
  <si>
    <r>
      <rPr>
        <sz val="9"/>
        <color theme="1"/>
        <rFont val="Calibri"/>
        <family val="2"/>
        <scheme val="minor"/>
      </rPr>
      <t>Organic products in the canteen</t>
    </r>
  </si>
  <si>
    <r>
      <rPr>
        <sz val="9"/>
        <color rgb="FF000000"/>
        <rFont val="Calibri"/>
        <family val="2"/>
        <scheme val="minor"/>
      </rPr>
      <t>Climate footprint per meal</t>
    </r>
  </si>
  <si>
    <r>
      <rPr>
        <sz val="9"/>
        <color rgb="FF000000"/>
        <rFont val="Calibri"/>
        <family val="2"/>
        <scheme val="minor"/>
      </rPr>
      <t>Kg CO</t>
    </r>
    <r>
      <rPr>
        <vertAlign val="subscript"/>
        <sz val="9"/>
        <color rgb="FF000000"/>
        <rFont val="Calibri"/>
        <family val="2"/>
        <scheme val="minor"/>
      </rPr>
      <t>2</t>
    </r>
    <r>
      <rPr>
        <sz val="9"/>
        <color rgb="FF000000"/>
        <rFont val="Calibri"/>
        <family val="2"/>
        <scheme val="minor"/>
      </rPr>
      <t>e/meal</t>
    </r>
  </si>
  <si>
    <r>
      <rPr>
        <sz val="9"/>
        <color rgb="FF000000"/>
        <rFont val="Calibri"/>
        <family val="2"/>
        <scheme val="minor"/>
      </rPr>
      <t>Waste source-separation rate</t>
    </r>
  </si>
  <si>
    <r>
      <rPr>
        <sz val="9"/>
        <color rgb="FF000000"/>
        <rFont val="Calibri"/>
        <family val="2"/>
        <scheme val="minor"/>
      </rPr>
      <t>Ecolabelled purchases</t>
    </r>
  </si>
  <si>
    <r>
      <rPr>
        <sz val="9"/>
        <color rgb="FF000000"/>
        <rFont val="Calibri"/>
        <family val="2"/>
        <scheme val="minor"/>
      </rPr>
      <t>&gt;90%</t>
    </r>
  </si>
  <si>
    <r>
      <rPr>
        <sz val="9"/>
        <color rgb="FF000000"/>
        <rFont val="Calibri"/>
        <family val="2"/>
        <scheme val="minor"/>
      </rPr>
      <t>Textiles 93% 
Fixtures and equipment 62% 
IT 96% 
Cleaning 98.4%
Printed materials 100%
Stationery 58.7%</t>
    </r>
  </si>
  <si>
    <r>
      <rPr>
        <sz val="9"/>
        <rFont val="Calibri"/>
        <family val="2"/>
        <scheme val="minor"/>
      </rPr>
      <t xml:space="preserve">Textiles 91%
Fixtures and equipment 75%
IT 97%
  Cleaning 97.1%
  Printed materials 100%
Stationery 28.2% </t>
    </r>
  </si>
  <si>
    <r>
      <rPr>
        <b/>
        <sz val="9"/>
        <color rgb="FF000000"/>
        <rFont val="Calibri"/>
        <family val="2"/>
        <scheme val="minor"/>
      </rPr>
      <t>Database</t>
    </r>
  </si>
  <si>
    <r>
      <rPr>
        <b/>
        <sz val="9"/>
        <color theme="1"/>
        <rFont val="Calibri"/>
        <family val="2"/>
        <scheme val="minor"/>
      </rPr>
      <t>Energy</t>
    </r>
  </si>
  <si>
    <r>
      <rPr>
        <sz val="9"/>
        <color rgb="FF000000"/>
        <rFont val="Calibri"/>
        <family val="2"/>
        <scheme val="minor"/>
      </rPr>
      <t>Renewable share of electricity consumption</t>
    </r>
  </si>
  <si>
    <r>
      <rPr>
        <sz val="9"/>
        <color rgb="FF000000"/>
        <rFont val="Calibri"/>
        <family val="2"/>
        <scheme val="minor"/>
      </rPr>
      <t>Own production of electricity</t>
    </r>
  </si>
  <si>
    <r>
      <rPr>
        <sz val="9"/>
        <rFont val="Calibri"/>
        <family val="2"/>
        <scheme val="minor"/>
      </rPr>
      <t>MWh</t>
    </r>
  </si>
  <si>
    <r>
      <rPr>
        <sz val="9"/>
        <color rgb="FF000000"/>
        <rFont val="Calibri"/>
        <family val="2"/>
        <scheme val="minor"/>
      </rPr>
      <t>Electricity consumption from supplier</t>
    </r>
  </si>
  <si>
    <r>
      <rPr>
        <sz val="9"/>
        <color rgb="FF000000"/>
        <rFont val="Calibri"/>
        <family val="2"/>
        <scheme val="minor"/>
      </rPr>
      <t>Total electricity consumption</t>
    </r>
  </si>
  <si>
    <r>
      <rPr>
        <sz val="9"/>
        <color rgb="FF000000"/>
        <rFont val="Calibri"/>
        <family val="2"/>
        <scheme val="minor"/>
      </rPr>
      <t>Types of heating consumption</t>
    </r>
  </si>
  <si>
    <r>
      <rPr>
        <sz val="9"/>
        <color rgb="FF000000"/>
        <rFont val="Calibri"/>
        <family val="2"/>
        <scheme val="minor"/>
      </rPr>
      <t xml:space="preserve">Litres (temporary oil-fired boiler) </t>
    </r>
  </si>
  <si>
    <r>
      <rPr>
        <sz val="9"/>
        <color rgb="FF000000"/>
        <rFont val="Calibri"/>
        <family val="2"/>
        <scheme val="minor"/>
      </rPr>
      <t>m</t>
    </r>
    <r>
      <rPr>
        <vertAlign val="superscript"/>
        <sz val="9"/>
        <color rgb="FF000000"/>
        <rFont val="Calibri"/>
        <family val="2"/>
        <scheme val="minor"/>
      </rPr>
      <t>3</t>
    </r>
    <r>
      <rPr>
        <sz val="9"/>
        <color rgb="FF000000"/>
        <rFont val="Calibri"/>
        <family val="2"/>
        <scheme val="minor"/>
      </rPr>
      <t xml:space="preserve"> (natural gas)</t>
    </r>
  </si>
  <si>
    <r>
      <rPr>
        <sz val="9"/>
        <color rgb="FF000000"/>
        <rFont val="Calibri"/>
        <family val="2"/>
        <scheme val="minor"/>
      </rPr>
      <t>MWh (district heating)</t>
    </r>
  </si>
  <si>
    <r>
      <rPr>
        <sz val="9"/>
        <color rgb="FF000000"/>
        <rFont val="Calibri"/>
        <family val="2"/>
        <scheme val="minor"/>
      </rPr>
      <t>Total heating consumption</t>
    </r>
  </si>
  <si>
    <r>
      <rPr>
        <sz val="9"/>
        <color rgb="FF000000"/>
        <rFont val="Calibri"/>
        <family val="2"/>
        <scheme val="minor"/>
      </rPr>
      <t xml:space="preserve">Total energy consumption </t>
    </r>
  </si>
  <si>
    <r>
      <rPr>
        <sz val="9"/>
        <color rgb="FF000000"/>
        <rFont val="Calibri"/>
        <family val="2"/>
        <scheme val="minor"/>
      </rPr>
      <t>Electricity consumption per square metre</t>
    </r>
  </si>
  <si>
    <r>
      <rPr>
        <sz val="9"/>
        <color rgb="FF000000"/>
        <rFont val="Calibri"/>
        <family val="2"/>
        <scheme val="minor"/>
      </rPr>
      <t>kWh/m</t>
    </r>
    <r>
      <rPr>
        <vertAlign val="superscript"/>
        <sz val="9"/>
        <color rgb="FF000000"/>
        <rFont val="Calibri"/>
        <family val="2"/>
        <scheme val="minor"/>
      </rPr>
      <t>2</t>
    </r>
  </si>
  <si>
    <r>
      <rPr>
        <sz val="9"/>
        <color rgb="FF000000"/>
        <rFont val="Calibri"/>
        <family val="2"/>
        <scheme val="minor"/>
      </rPr>
      <t xml:space="preserve">Heating consumption per employee </t>
    </r>
  </si>
  <si>
    <r>
      <rPr>
        <sz val="9"/>
        <color rgb="FF000000"/>
        <rFont val="Calibri"/>
        <family val="2"/>
        <scheme val="minor"/>
      </rPr>
      <t xml:space="preserve">Heating consumption per square metre </t>
    </r>
  </si>
  <si>
    <r>
      <rPr>
        <sz val="9"/>
        <color rgb="FF000000"/>
        <rFont val="Calibri"/>
        <family val="2"/>
        <scheme val="minor"/>
      </rPr>
      <t>Energy consumption per employee</t>
    </r>
  </si>
  <si>
    <r>
      <rPr>
        <sz val="9"/>
        <color rgb="FF000000"/>
        <rFont val="Calibri"/>
        <family val="2"/>
        <scheme val="minor"/>
      </rPr>
      <t xml:space="preserve"> kWh/FTE</t>
    </r>
  </si>
  <si>
    <r>
      <rPr>
        <sz val="9"/>
        <color rgb="FF000000"/>
        <rFont val="Calibri"/>
        <family val="2"/>
        <scheme val="minor"/>
      </rPr>
      <t>Energy consumption per square metre</t>
    </r>
  </si>
  <si>
    <r>
      <rPr>
        <b/>
        <sz val="9"/>
        <color theme="1"/>
        <rFont val="Calibri"/>
        <family val="2"/>
        <scheme val="minor"/>
      </rPr>
      <t>Transport</t>
    </r>
  </si>
  <si>
    <r>
      <rPr>
        <sz val="9"/>
        <color rgb="FF000000"/>
        <rFont val="Calibri"/>
        <family val="2"/>
        <scheme val="minor"/>
      </rPr>
      <t>Vehicle types in the AL vehicle fleet</t>
    </r>
  </si>
  <si>
    <r>
      <rPr>
        <sz val="9"/>
        <color rgb="FF000000"/>
        <rFont val="Calibri"/>
        <family val="2"/>
        <scheme val="minor"/>
      </rPr>
      <t xml:space="preserve">% </t>
    </r>
  </si>
  <si>
    <r>
      <rPr>
        <sz val="9"/>
        <color rgb="FF000000"/>
        <rFont val="Calibri"/>
        <family val="2"/>
        <scheme val="minor"/>
      </rPr>
      <t>Petrol: 4%</t>
    </r>
  </si>
  <si>
    <r>
      <rPr>
        <sz val="9"/>
        <color rgb="FF000000"/>
        <rFont val="Calibri"/>
        <family val="2"/>
        <scheme val="minor"/>
      </rPr>
      <t>Petrol: 12%</t>
    </r>
  </si>
  <si>
    <r>
      <rPr>
        <sz val="9"/>
        <color rgb="FF000000"/>
        <rFont val="Calibri"/>
        <family val="2"/>
        <scheme val="minor"/>
      </rPr>
      <t>Diesel: 48%</t>
    </r>
  </si>
  <si>
    <r>
      <rPr>
        <sz val="9"/>
        <color rgb="FF000000"/>
        <rFont val="Calibri"/>
        <family val="2"/>
        <scheme val="minor"/>
      </rPr>
      <t>Diesel: 60%</t>
    </r>
  </si>
  <si>
    <r>
      <rPr>
        <sz val="9"/>
        <color rgb="FF000000"/>
        <rFont val="Calibri"/>
        <family val="2"/>
        <scheme val="minor"/>
      </rPr>
      <t xml:space="preserve">Hybrid: 35% </t>
    </r>
  </si>
  <si>
    <r>
      <rPr>
        <sz val="9"/>
        <color rgb="FF000000"/>
        <rFont val="Calibri"/>
        <family val="2"/>
        <scheme val="minor"/>
      </rPr>
      <t xml:space="preserve">Hybrid: 28% </t>
    </r>
  </si>
  <si>
    <r>
      <rPr>
        <sz val="9"/>
        <color rgb="FF000000"/>
        <rFont val="Calibri"/>
        <family val="2"/>
        <scheme val="minor"/>
      </rPr>
      <t>Electricity: 13%</t>
    </r>
  </si>
  <si>
    <r>
      <rPr>
        <sz val="9"/>
        <color rgb="FF000000"/>
        <rFont val="Calibri"/>
        <family val="2"/>
        <scheme val="minor"/>
      </rPr>
      <t>Electricity: 0%</t>
    </r>
  </si>
  <si>
    <r>
      <rPr>
        <sz val="9"/>
        <rFont val="Calibri"/>
        <family val="2"/>
        <scheme val="minor"/>
      </rPr>
      <t>Public transport</t>
    </r>
  </si>
  <si>
    <r>
      <rPr>
        <sz val="9"/>
        <color rgb="FF000000"/>
        <rFont val="Calibri"/>
        <family val="2"/>
        <scheme val="minor"/>
      </rPr>
      <t>km</t>
    </r>
  </si>
  <si>
    <r>
      <rPr>
        <sz val="9"/>
        <color rgb="FF000000"/>
        <rFont val="Calibri"/>
        <family val="2"/>
        <scheme val="minor"/>
      </rPr>
      <t>Air travel</t>
    </r>
  </si>
  <si>
    <r>
      <rPr>
        <sz val="9"/>
        <color rgb="FF000000"/>
        <rFont val="Calibri"/>
        <family val="2"/>
        <scheme val="minor"/>
      </rPr>
      <t>Car transport</t>
    </r>
  </si>
  <si>
    <r>
      <rPr>
        <sz val="9"/>
        <color rgb="FF000000"/>
        <rFont val="Calibri"/>
        <family val="2"/>
        <scheme val="minor"/>
      </rPr>
      <t>Car transport per branch</t>
    </r>
  </si>
  <si>
    <r>
      <rPr>
        <sz val="9"/>
        <color rgb="FF000000"/>
        <rFont val="Calibri"/>
        <family val="2"/>
        <scheme val="minor"/>
      </rPr>
      <t>km/branch</t>
    </r>
  </si>
  <si>
    <r>
      <rPr>
        <sz val="9"/>
        <color rgb="FF000000"/>
        <rFont val="Calibri"/>
        <family val="2"/>
        <scheme val="minor"/>
      </rPr>
      <t>Shared transport (bicycles, electric bikes, electric cars &amp; business travel cards (</t>
    </r>
    <r>
      <rPr>
        <i/>
        <sz val="9"/>
        <color rgb="FF000000"/>
        <rFont val="Calibri"/>
        <family val="2"/>
        <scheme val="minor"/>
      </rPr>
      <t>Rejsekort Corporate</t>
    </r>
    <r>
      <rPr>
        <sz val="9"/>
        <color rgb="FF000000"/>
        <rFont val="Calibri"/>
        <family val="2"/>
        <scheme val="minor"/>
      </rPr>
      <t>)</t>
    </r>
  </si>
  <si>
    <r>
      <rPr>
        <sz val="9"/>
        <color rgb="FF000000"/>
        <rFont val="Calibri"/>
        <family val="2"/>
      </rPr>
      <t>Bicycles, 5 business travel cards (</t>
    </r>
    <r>
      <rPr>
        <i/>
        <sz val="9"/>
        <color rgb="FF000000"/>
        <rFont val="Calibri"/>
        <family val="2"/>
      </rPr>
      <t>Rejsekort Corporate</t>
    </r>
    <r>
      <rPr>
        <sz val="9"/>
        <color rgb="FF000000"/>
        <rFont val="Calibri"/>
        <family val="2"/>
      </rPr>
      <t>), 241</t>
    </r>
  </si>
  <si>
    <r>
      <rPr>
        <sz val="9"/>
        <color rgb="FF000000"/>
        <rFont val="Calibri"/>
        <family val="2"/>
        <scheme val="minor"/>
      </rPr>
      <t>Bicycles, 5 business travel cards (</t>
    </r>
    <r>
      <rPr>
        <i/>
        <sz val="9"/>
        <color rgb="FF000000"/>
        <rFont val="Calibri"/>
        <family val="2"/>
        <scheme val="minor"/>
      </rPr>
      <t>Rejsekort Corporate</t>
    </r>
    <r>
      <rPr>
        <sz val="9"/>
        <color rgb="FF000000"/>
        <rFont val="Calibri"/>
        <family val="2"/>
        <scheme val="minor"/>
      </rPr>
      <t>), 241</t>
    </r>
  </si>
  <si>
    <r>
      <rPr>
        <sz val="9"/>
        <color rgb="FF000000"/>
        <rFont val="Calibri"/>
        <family val="2"/>
        <scheme val="minor"/>
      </rPr>
      <t>Hybrid and electric cars in internal vehicle fleet</t>
    </r>
  </si>
  <si>
    <r>
      <rPr>
        <sz val="9"/>
        <color rgb="FF000000"/>
        <rFont val="Calibri"/>
        <family val="2"/>
        <scheme val="minor"/>
      </rPr>
      <t>Average emissions per kilometre travelled in AL vehicle fleet</t>
    </r>
  </si>
  <si>
    <r>
      <rPr>
        <sz val="9"/>
        <color rgb="FF000000"/>
        <rFont val="Calibri"/>
        <family val="2"/>
        <scheme val="minor"/>
      </rPr>
      <t>grams of CO</t>
    </r>
    <r>
      <rPr>
        <vertAlign val="subscript"/>
        <sz val="9"/>
        <color rgb="FF000000"/>
        <rFont val="Calibri"/>
        <family val="2"/>
        <scheme val="minor"/>
      </rPr>
      <t>2</t>
    </r>
    <r>
      <rPr>
        <sz val="9"/>
        <color rgb="FF000000"/>
        <rFont val="Calibri"/>
        <family val="2"/>
        <scheme val="minor"/>
      </rPr>
      <t>e/km</t>
    </r>
  </si>
  <si>
    <r>
      <rPr>
        <b/>
        <sz val="9"/>
        <color theme="1"/>
        <rFont val="Calibri"/>
        <family val="2"/>
        <scheme val="minor"/>
      </rPr>
      <t>Food</t>
    </r>
  </si>
  <si>
    <r>
      <rPr>
        <sz val="9"/>
        <color rgb="FF000000"/>
        <rFont val="Calibri"/>
        <family val="2"/>
        <scheme val="minor"/>
      </rPr>
      <t>Food consumption</t>
    </r>
  </si>
  <si>
    <r>
      <rPr>
        <sz val="9"/>
        <color rgb="FF000000"/>
        <rFont val="Calibri"/>
        <family val="2"/>
        <scheme val="minor"/>
      </rPr>
      <t>Meat: 13.5%, Dairy: 12%, Fish: 3.2%, Vegetables: 28.6%, Fruit: 13.7%, Processed food: 22.5%, other: 6.5%</t>
    </r>
  </si>
  <si>
    <r>
      <rPr>
        <sz val="9"/>
        <color rgb="FF000000"/>
        <rFont val="Calibri"/>
        <family val="2"/>
        <scheme val="minor"/>
      </rPr>
      <t>Meat: 22.2%, Dairy: 7.1%, Fish: 8.1%, Vegetables: 33.9%, Fruit: 20.2%, Processed food: 7.7%, other: 0.9%</t>
    </r>
  </si>
  <si>
    <r>
      <rPr>
        <sz val="9"/>
        <color rgb="FF000000"/>
        <rFont val="Calibri"/>
        <family val="2"/>
        <scheme val="minor"/>
      </rPr>
      <t>Meat: 9.3%, Dairy: 17%, Fish: 2.5%, Vegetables: 29.9%, Fruit: 2.9%, Processed food: 28.7%, other: 9.7%</t>
    </r>
  </si>
  <si>
    <r>
      <rPr>
        <sz val="9"/>
        <color rgb="FF000000"/>
        <rFont val="Calibri"/>
        <family val="2"/>
        <scheme val="minor"/>
      </rPr>
      <t>Climate footprint distribution by food categories</t>
    </r>
  </si>
  <si>
    <r>
      <rPr>
        <sz val="9"/>
        <color rgb="FF000000"/>
        <rFont val="Calibri"/>
        <family val="2"/>
        <scheme val="minor"/>
      </rPr>
      <t>Meat: 58.3%, Dairy: 8.4%, Fish: 8.3%, Vegetables: 6%, Fruit: 3.7%, Processed food:  9.3%, other: 6%</t>
    </r>
  </si>
  <si>
    <r>
      <rPr>
        <sz val="9"/>
        <color rgb="FF000000"/>
        <rFont val="Calibri"/>
        <family val="2"/>
        <scheme val="minor"/>
      </rPr>
      <t>Meat: 74.3%, Dairy: 9.7%, Fish 5.5%, Vegetables: 4.4%, Fruit: 2.6%, Processed food: 3%, other: 0.4%</t>
    </r>
  </si>
  <si>
    <r>
      <rPr>
        <sz val="9"/>
        <color rgb="FF000000"/>
        <rFont val="Calibri"/>
        <family val="2"/>
        <scheme val="minor"/>
      </rPr>
      <t>Meat: 47.3%, Dairy: 12.7%, Fish: 7.4%, Vegetables: 7.3%, Fruit: 9.9%, Processed food: 13.6%, other: 1.8%</t>
    </r>
  </si>
  <si>
    <r>
      <rPr>
        <b/>
        <sz val="9"/>
        <rFont val="Calibri"/>
        <family val="2"/>
        <scheme val="minor"/>
      </rPr>
      <t>Purchases</t>
    </r>
  </si>
  <si>
    <r>
      <rPr>
        <sz val="9"/>
        <color rgb="FF000000"/>
        <rFont val="Calibri"/>
        <family val="2"/>
        <scheme val="minor"/>
      </rPr>
      <t>Ecolabels approved by AL</t>
    </r>
  </si>
  <si>
    <r>
      <rPr>
        <sz val="9"/>
        <rFont val="Calibri"/>
        <family val="2"/>
        <scheme val="minor"/>
      </rPr>
      <t xml:space="preserve"> 93% Textiles, 62% Fixtures and equipment, IT 100%</t>
    </r>
  </si>
  <si>
    <r>
      <rPr>
        <sz val="9"/>
        <rFont val="Calibri"/>
        <family val="2"/>
        <scheme val="minor"/>
      </rPr>
      <t xml:space="preserve">91% Textiles, 75% Fixtures and equipment, IT 97% </t>
    </r>
  </si>
  <si>
    <r>
      <rPr>
        <sz val="9"/>
        <color rgb="FF000000"/>
        <rFont val="Calibri"/>
        <family val="2"/>
        <scheme val="minor"/>
      </rPr>
      <t>Purchases with the Nordic Ecolabel (the swan) and the EU Ecolabel (the flower)</t>
    </r>
  </si>
  <si>
    <r>
      <rPr>
        <sz val="9"/>
        <rFont val="Calibri"/>
        <family val="2"/>
        <scheme val="minor"/>
      </rPr>
      <t xml:space="preserve">98.4% Cleaning, 100% Printed materials &amp; 58.7% Stationery </t>
    </r>
  </si>
  <si>
    <r>
      <rPr>
        <sz val="9"/>
        <rFont val="Calibri"/>
        <family val="2"/>
        <scheme val="minor"/>
      </rPr>
      <t xml:space="preserve">97.1% Cleaning, 100% Printed materials &amp; 28.2% Stationery </t>
    </r>
  </si>
  <si>
    <r>
      <rPr>
        <sz val="9"/>
        <color rgb="FF000000"/>
        <rFont val="Calibri"/>
        <family val="2"/>
        <scheme val="minor"/>
      </rPr>
      <t>Climate footprint per employee from purchases</t>
    </r>
  </si>
  <si>
    <r>
      <rPr>
        <sz val="9"/>
        <color rgb="FF000000"/>
        <rFont val="Calibri"/>
        <family val="2"/>
        <scheme val="minor"/>
      </rPr>
      <t>tCO</t>
    </r>
    <r>
      <rPr>
        <vertAlign val="subscript"/>
        <sz val="9"/>
        <color rgb="FF000000"/>
        <rFont val="Calibri"/>
        <family val="2"/>
        <scheme val="minor"/>
      </rPr>
      <t>2</t>
    </r>
    <r>
      <rPr>
        <sz val="9"/>
        <color rgb="FF000000"/>
        <rFont val="Calibri"/>
        <family val="2"/>
        <scheme val="minor"/>
      </rPr>
      <t>e</t>
    </r>
  </si>
  <si>
    <r>
      <rPr>
        <sz val="9"/>
        <color theme="1"/>
        <rFont val="Calibri"/>
        <family val="2"/>
        <scheme val="minor"/>
      </rPr>
      <t xml:space="preserve">Building and construction &amp; maintenance per branch </t>
    </r>
  </si>
  <si>
    <r>
      <rPr>
        <sz val="9"/>
        <rFont val="Calibri"/>
        <family val="2"/>
        <scheme val="minor"/>
      </rPr>
      <t>Resource management</t>
    </r>
  </si>
  <si>
    <r>
      <rPr>
        <sz val="9"/>
        <rFont val="Calibri"/>
        <family val="2"/>
        <scheme val="minor"/>
      </rPr>
      <t>Tonnes</t>
    </r>
  </si>
  <si>
    <r>
      <rPr>
        <sz val="9"/>
        <color rgb="FF000000"/>
        <rFont val="Calibri"/>
        <family val="2"/>
        <scheme val="minor"/>
      </rPr>
      <t>Waste source-separation rate</t>
    </r>
  </si>
  <si>
    <r>
      <rPr>
        <sz val="9"/>
        <color rgb="FF000000"/>
        <rFont val="Calibri"/>
        <family val="2"/>
        <scheme val="minor"/>
      </rPr>
      <t>Resources per employee</t>
    </r>
  </si>
  <si>
    <r>
      <rPr>
        <sz val="9"/>
        <color rgb="FF000000"/>
        <rFont val="Calibri"/>
        <family val="2"/>
        <scheme val="minor"/>
      </rPr>
      <t>kg/FTE</t>
    </r>
  </si>
  <si>
    <r>
      <rPr>
        <b/>
        <sz val="9"/>
        <color theme="1"/>
        <rFont val="Calibri"/>
        <family val="2"/>
        <scheme val="minor"/>
      </rPr>
      <t>Water</t>
    </r>
  </si>
  <si>
    <r>
      <rPr>
        <sz val="9"/>
        <rFont val="Calibri"/>
        <family val="2"/>
        <scheme val="minor"/>
      </rPr>
      <t>m</t>
    </r>
    <r>
      <rPr>
        <vertAlign val="superscript"/>
        <sz val="9"/>
        <rFont val="Calibri"/>
        <family val="2"/>
        <scheme val="minor"/>
      </rPr>
      <t>3</t>
    </r>
  </si>
  <si>
    <r>
      <rPr>
        <sz val="9"/>
        <color rgb="FF000000"/>
        <rFont val="Calibri"/>
        <family val="2"/>
        <scheme val="minor"/>
      </rPr>
      <t>Water consumption per square metre</t>
    </r>
  </si>
  <si>
    <r>
      <rPr>
        <sz val="9"/>
        <color rgb="FF000000"/>
        <rFont val="Calibri"/>
        <family val="2"/>
        <scheme val="minor"/>
      </rPr>
      <t>m</t>
    </r>
    <r>
      <rPr>
        <vertAlign val="superscript"/>
        <sz val="9"/>
        <color rgb="FF000000"/>
        <rFont val="Calibri"/>
        <family val="2"/>
        <scheme val="minor"/>
      </rPr>
      <t>3</t>
    </r>
    <r>
      <rPr>
        <sz val="9"/>
        <color rgb="FF000000"/>
        <rFont val="Calibri"/>
        <family val="2"/>
        <scheme val="minor"/>
      </rPr>
      <t>/m</t>
    </r>
    <r>
      <rPr>
        <vertAlign val="superscript"/>
        <sz val="9"/>
        <color rgb="FF000000"/>
        <rFont val="Calibri"/>
        <family val="2"/>
        <scheme val="minor"/>
      </rPr>
      <t>2</t>
    </r>
  </si>
  <si>
    <r>
      <rPr>
        <sz val="9"/>
        <color rgb="FF000000"/>
        <rFont val="Calibri"/>
        <family val="2"/>
        <scheme val="minor"/>
      </rPr>
      <t>Customer satisfaction, Voxmeter, annual</t>
    </r>
  </si>
  <si>
    <r>
      <rPr>
        <sz val="9"/>
        <color rgb="FF000000"/>
        <rFont val="Calibri"/>
        <family val="2"/>
        <scheme val="minor"/>
      </rPr>
      <t>Rank</t>
    </r>
  </si>
  <si>
    <r>
      <rPr>
        <sz val="9"/>
        <color rgb="FF000000"/>
        <rFont val="Calibri"/>
        <family val="2"/>
        <scheme val="minor"/>
      </rPr>
      <t>CEM score</t>
    </r>
  </si>
  <si>
    <r>
      <rPr>
        <sz val="9"/>
        <color theme="1"/>
        <rFont val="Calibri"/>
        <family val="2"/>
        <scheme val="minor"/>
      </rPr>
      <t>Customer satisfaction after meeting</t>
    </r>
  </si>
  <si>
    <r>
      <rPr>
        <sz val="9"/>
        <color theme="1"/>
        <rFont val="Calibri"/>
        <family val="2"/>
        <scheme val="minor"/>
      </rPr>
      <t>NPS score 0-100</t>
    </r>
  </si>
  <si>
    <r>
      <rPr>
        <sz val="9"/>
        <color theme="1"/>
        <rFont val="Calibri"/>
        <family val="2"/>
        <scheme val="minor"/>
      </rPr>
      <t> 76</t>
    </r>
  </si>
  <si>
    <r>
      <rPr>
        <sz val="9"/>
        <color rgb="FF000000"/>
        <rFont val="Calibri"/>
        <family val="2"/>
        <scheme val="minor"/>
      </rPr>
      <t>Total customers</t>
    </r>
  </si>
  <si>
    <r>
      <rPr>
        <sz val="9"/>
        <color rgb="FF000000"/>
        <rFont val="Calibri"/>
        <family val="2"/>
        <scheme val="minor"/>
      </rPr>
      <t>- of whom private customers</t>
    </r>
  </si>
  <si>
    <r>
      <rPr>
        <sz val="9"/>
        <color rgb="FF000000"/>
        <rFont val="Calibri"/>
        <family val="2"/>
        <scheme val="minor"/>
      </rPr>
      <t xml:space="preserve">Number </t>
    </r>
  </si>
  <si>
    <r>
      <rPr>
        <sz val="9"/>
        <color theme="1"/>
        <rFont val="Calibri"/>
        <family val="2"/>
        <scheme val="minor"/>
      </rPr>
      <t>- of whom business customers</t>
    </r>
  </si>
  <si>
    <r>
      <rPr>
        <sz val="9"/>
        <color theme="1"/>
        <rFont val="Calibri"/>
        <family val="2"/>
        <scheme val="minor"/>
      </rPr>
      <t>- of which housing associations, associations and organisations</t>
    </r>
  </si>
  <si>
    <r>
      <rPr>
        <sz val="9"/>
        <color theme="1"/>
        <rFont val="Calibri"/>
        <family val="2"/>
        <scheme val="minor"/>
      </rPr>
      <t>Influx of customers (net)</t>
    </r>
  </si>
  <si>
    <r>
      <rPr>
        <sz val="9"/>
        <color theme="1"/>
        <rFont val="Calibri"/>
        <family val="2"/>
        <scheme val="minor"/>
      </rPr>
      <t>Customer retention</t>
    </r>
  </si>
  <si>
    <r>
      <rPr>
        <sz val="9"/>
        <color theme="1"/>
        <rFont val="Calibri"/>
        <family val="2"/>
        <scheme val="minor"/>
      </rPr>
      <t>Total number of customers with a legally valid document with TestaViva</t>
    </r>
  </si>
  <si>
    <r>
      <rPr>
        <sz val="8"/>
        <color rgb="FF000000"/>
        <rFont val="Calibri"/>
        <family val="2"/>
      </rPr>
      <t>(Error in reported figure for 2020. KPI = Total number of customers of Arbejdernes Landsbank who have set up a user profile and one or more legally valid documents on TestaViva's platform)</t>
    </r>
  </si>
  <si>
    <r>
      <rPr>
        <b/>
        <sz val="9"/>
        <color theme="1"/>
        <rFont val="Calibri"/>
        <family val="2"/>
        <scheme val="minor"/>
      </rPr>
      <t xml:space="preserve">Arbejdernes Landsbank </t>
    </r>
  </si>
  <si>
    <r>
      <rPr>
        <sz val="9"/>
        <color rgb="FF000000"/>
        <rFont val="Calibri"/>
        <family val="2"/>
        <scheme val="minor"/>
      </rPr>
      <t>Full-time workforce</t>
    </r>
  </si>
  <si>
    <r>
      <rPr>
        <sz val="9"/>
        <color rgb="FF000000"/>
        <rFont val="Calibri"/>
        <family val="2"/>
        <scheme val="minor"/>
      </rPr>
      <t>FTE</t>
    </r>
  </si>
  <si>
    <r>
      <rPr>
        <sz val="9"/>
        <rFont val="Calibri"/>
        <family val="2"/>
        <scheme val="minor"/>
      </rPr>
      <t>-</t>
    </r>
    <r>
      <rPr>
        <sz val="9"/>
        <color rgb="FF000000"/>
        <rFont val="Calibri"/>
        <family val="2"/>
        <scheme val="minor"/>
      </rPr>
      <t xml:space="preserve"> of whom women</t>
    </r>
  </si>
  <si>
    <r>
      <rPr>
        <sz val="9"/>
        <rFont val="Calibri"/>
        <family val="2"/>
        <scheme val="minor"/>
      </rPr>
      <t>-</t>
    </r>
    <r>
      <rPr>
        <sz val="9"/>
        <color rgb="FF000000"/>
        <rFont val="Calibri"/>
        <family val="2"/>
        <scheme val="minor"/>
      </rPr>
      <t xml:space="preserve"> of whom men</t>
    </r>
  </si>
  <si>
    <r>
      <rPr>
        <sz val="9"/>
        <color rgb="FF000000"/>
        <rFont val="Calibri"/>
        <family val="2"/>
        <scheme val="minor"/>
      </rPr>
      <t>Gender diversity among full-time employees</t>
    </r>
  </si>
  <si>
    <r>
      <rPr>
        <sz val="9"/>
        <color rgb="FF000000"/>
        <rFont val="Calibri"/>
        <family val="2"/>
        <scheme val="minor"/>
      </rPr>
      <t>% women</t>
    </r>
  </si>
  <si>
    <r>
      <rPr>
        <sz val="9"/>
        <color rgb="FF000000"/>
        <rFont val="Calibri"/>
        <family val="2"/>
        <scheme val="minor"/>
      </rPr>
      <t>% men</t>
    </r>
  </si>
  <si>
    <r>
      <rPr>
        <sz val="9"/>
        <color rgb="FF000000"/>
        <rFont val="Calibri"/>
        <family val="2"/>
        <scheme val="minor"/>
      </rPr>
      <t>Students and finance trainees</t>
    </r>
  </si>
  <si>
    <r>
      <rPr>
        <sz val="9"/>
        <color rgb="FF000000"/>
        <rFont val="Calibri"/>
        <family val="2"/>
        <scheme val="minor"/>
      </rPr>
      <t>Gender diversity among managers 
(branch directors, branch managers, deputy managers, heads of department and deputy heads of department)</t>
    </r>
  </si>
  <si>
    <r>
      <rPr>
        <sz val="9"/>
        <color rgb="FF000000"/>
        <rFont val="Calibri"/>
        <family val="2"/>
        <scheme val="minor"/>
      </rPr>
      <t>at least 40</t>
    </r>
  </si>
  <si>
    <r>
      <rPr>
        <sz val="9"/>
        <color rgb="FF000000"/>
        <rFont val="Calibri"/>
        <family val="2"/>
        <scheme val="minor"/>
      </rPr>
      <t>Pay difference between genders</t>
    </r>
  </si>
  <si>
    <r>
      <rPr>
        <sz val="9"/>
        <color rgb="FF000000"/>
        <rFont val="Calibri"/>
        <family val="2"/>
        <scheme val="minor"/>
      </rPr>
      <t>No. of times</t>
    </r>
  </si>
  <si>
    <r>
      <rPr>
        <sz val="9"/>
        <color rgb="FF000000"/>
        <rFont val="Calibri"/>
        <family val="2"/>
        <scheme val="minor"/>
      </rPr>
      <t>1.17 times</t>
    </r>
  </si>
  <si>
    <r>
      <rPr>
        <sz val="9"/>
        <color rgb="FF000000"/>
        <rFont val="Calibri"/>
        <family val="2"/>
        <scheme val="minor"/>
      </rPr>
      <t>1.2 times</t>
    </r>
  </si>
  <si>
    <r>
      <rPr>
        <sz val="9"/>
        <color rgb="FF000000"/>
        <rFont val="Calibri"/>
        <family val="2"/>
        <scheme val="minor"/>
      </rPr>
      <t>Average seniority</t>
    </r>
  </si>
  <si>
    <r>
      <rPr>
        <sz val="9"/>
        <color rgb="FF000000"/>
        <rFont val="Calibri"/>
        <family val="2"/>
        <scheme val="minor"/>
      </rPr>
      <t>Years</t>
    </r>
  </si>
  <si>
    <r>
      <rPr>
        <sz val="9"/>
        <color rgb="FF000000"/>
        <rFont val="Calibri"/>
        <family val="2"/>
        <scheme val="minor"/>
      </rPr>
      <t>Employee satisfaction measured by job satisfaction/loyalty</t>
    </r>
  </si>
  <si>
    <r>
      <rPr>
        <sz val="9"/>
        <color rgb="FF000000"/>
        <rFont val="Calibri"/>
        <family val="2"/>
        <scheme val="minor"/>
      </rPr>
      <t>0-100</t>
    </r>
  </si>
  <si>
    <r>
      <rPr>
        <sz val="9"/>
        <color rgb="FF000000"/>
        <rFont val="Calibri"/>
        <family val="2"/>
        <scheme val="minor"/>
      </rPr>
      <t>80/86</t>
    </r>
  </si>
  <si>
    <r>
      <rPr>
        <sz val="9"/>
        <color rgb="FF000000"/>
        <rFont val="Calibri"/>
        <family val="2"/>
        <scheme val="minor"/>
      </rPr>
      <t>Staff turnover rate</t>
    </r>
  </si>
  <si>
    <r>
      <rPr>
        <sz val="9"/>
        <color rgb="FF000000"/>
        <rFont val="Calibri"/>
        <family val="2"/>
        <scheme val="minor"/>
      </rPr>
      <t>Absenteeism due to sickness per employee</t>
    </r>
  </si>
  <si>
    <r>
      <rPr>
        <sz val="9"/>
        <color rgb="FF000000"/>
        <rFont val="Calibri"/>
        <family val="2"/>
        <scheme val="minor"/>
      </rPr>
      <t>Days/FTE</t>
    </r>
  </si>
  <si>
    <r>
      <rPr>
        <b/>
        <sz val="9"/>
        <color theme="1"/>
        <rFont val="Calibri"/>
        <family val="2"/>
        <scheme val="minor"/>
      </rPr>
      <t xml:space="preserve">AL Finans </t>
    </r>
  </si>
  <si>
    <r>
      <rPr>
        <sz val="9"/>
        <color rgb="FF000000"/>
        <rFont val="Calibri"/>
        <family val="2"/>
        <scheme val="minor"/>
      </rPr>
      <t>Gender diversity among managers 
(directors, managers, deputy managers, heads of department and deputy heads of department)</t>
    </r>
  </si>
  <si>
    <r>
      <rPr>
        <b/>
        <sz val="9"/>
        <color theme="1"/>
        <rFont val="Calibri"/>
        <family val="2"/>
        <scheme val="minor"/>
      </rPr>
      <t xml:space="preserve">Arbejdernes Landsbank and AL Finans </t>
    </r>
  </si>
  <si>
    <r>
      <rPr>
        <sz val="9"/>
        <color rgb="FF000000"/>
        <rFont val="Calibri"/>
        <family val="2"/>
        <scheme val="minor"/>
      </rPr>
      <t>Gender diversity among all managers 
(Executive Management, director, deputy director, branch directors, managers, branch managers, deputy managers, heads of department and deputy heads of department)</t>
    </r>
  </si>
  <si>
    <r>
      <rPr>
        <sz val="9"/>
        <color theme="1"/>
        <rFont val="Calibri"/>
        <family val="2"/>
        <scheme val="minor"/>
      </rPr>
      <t>Attendance at Board of Directors meetings</t>
    </r>
  </si>
  <si>
    <r>
      <rPr>
        <sz val="9"/>
        <color theme="1"/>
        <rFont val="Calibri"/>
        <family val="2"/>
        <scheme val="minor"/>
      </rPr>
      <t>Gender diversity in the Board of Directors</t>
    </r>
  </si>
  <si>
    <r>
      <rPr>
        <sz val="9"/>
        <color rgb="FF000000"/>
        <rFont val="Calibri"/>
        <family val="2"/>
      </rPr>
      <t>Gender diversity in the Executive Management 
(CEO, Deputy CEO and Executive Bank Directors)</t>
    </r>
  </si>
  <si>
    <r>
      <rPr>
        <sz val="9"/>
        <color rgb="FF000000"/>
        <rFont val="Calibri"/>
        <family val="2"/>
      </rPr>
      <t>Attendance at Sustainability Committee meetings</t>
    </r>
  </si>
  <si>
    <r>
      <rPr>
        <sz val="9"/>
        <color rgb="FF000000"/>
        <rFont val="Calibri"/>
        <family val="2"/>
      </rPr>
      <t>Pay gap between the CEO and employees</t>
    </r>
  </si>
  <si>
    <r>
      <rPr>
        <sz val="9"/>
        <color theme="1"/>
        <rFont val="Calibri"/>
        <family val="2"/>
        <scheme val="minor"/>
      </rPr>
      <t>Share of employees who have completed "anti money laundering/terrorism" certification</t>
    </r>
  </si>
  <si>
    <r>
      <rPr>
        <sz val="10"/>
        <color theme="1"/>
        <rFont val="Calibri"/>
        <family val="2"/>
        <scheme val="minor"/>
      </rPr>
      <t>Change in number of reports on money laundering</t>
    </r>
  </si>
  <si>
    <r>
      <rPr>
        <sz val="10"/>
        <color theme="1"/>
        <rFont val="Calibri"/>
        <family val="2"/>
        <scheme val="minor"/>
      </rPr>
      <t>&gt; 30</t>
    </r>
  </si>
  <si>
    <r>
      <rPr>
        <b/>
        <sz val="11"/>
        <rFont val="Calibri"/>
        <family val="2"/>
        <scheme val="minor"/>
      </rPr>
      <t>Policies, committees and practices</t>
    </r>
  </si>
  <si>
    <r>
      <rPr>
        <b/>
        <sz val="9"/>
        <color theme="1"/>
        <rFont val="Calibri"/>
        <family val="2"/>
        <scheme val="minor"/>
      </rPr>
      <t>Policies</t>
    </r>
  </si>
  <si>
    <r>
      <rPr>
        <b/>
        <sz val="9"/>
        <color theme="1"/>
        <rFont val="Calibri"/>
        <family val="2"/>
        <scheme val="minor"/>
      </rPr>
      <t>Approved by</t>
    </r>
  </si>
  <si>
    <r>
      <rPr>
        <b/>
        <sz val="9"/>
        <color theme="1"/>
        <rFont val="Calibri"/>
        <family val="2"/>
        <scheme val="minor"/>
      </rPr>
      <t>Comments</t>
    </r>
  </si>
  <si>
    <r>
      <rPr>
        <u/>
        <sz val="9"/>
        <color theme="10"/>
        <rFont val="Calibri"/>
        <family val="2"/>
        <scheme val="minor"/>
      </rPr>
      <t>Policy on corporate social responsibility and sustainability</t>
    </r>
  </si>
  <si>
    <r>
      <rPr>
        <sz val="9"/>
        <color theme="1"/>
        <rFont val="Calibri"/>
        <family val="2"/>
        <scheme val="minor"/>
      </rPr>
      <t>Board of Directors</t>
    </r>
  </si>
  <si>
    <r>
      <rPr>
        <sz val="9"/>
        <color theme="1"/>
        <rFont val="Calibri"/>
        <family val="2"/>
        <scheme val="minor"/>
      </rPr>
      <t xml:space="preserve">This policy covers Arbejdernes Landsbank and AL Finans and describes the overall policy on sustainability, risks in the area, integration of the sustainability in business processes, approach to stakeholders as well as how we strive to minimise the risk of violating human rights and labour rights.  </t>
    </r>
  </si>
  <si>
    <r>
      <rPr>
        <u/>
        <sz val="9"/>
        <color theme="10"/>
        <rFont val="Calibri"/>
        <family val="2"/>
        <scheme val="minor"/>
      </rPr>
      <t>Policy on responsible investment and integration of sustainability risks</t>
    </r>
  </si>
  <si>
    <r>
      <rPr>
        <sz val="9"/>
        <rFont val="Calibri"/>
        <family val="2"/>
        <scheme val="minor"/>
      </rPr>
      <t>The Sustainability Committee</t>
    </r>
  </si>
  <si>
    <r>
      <rPr>
        <sz val="9"/>
        <rFont val="Calibri"/>
        <family val="2"/>
        <scheme val="minor"/>
      </rPr>
      <t xml:space="preserve">Describes Arbejdernes Landsbank's policy on how to integrate sustainability and consideration for ESG into investment processes and products. </t>
    </r>
  </si>
  <si>
    <r>
      <rPr>
        <u/>
        <sz val="9"/>
        <color theme="10"/>
        <rFont val="Calibri"/>
        <family val="2"/>
        <scheme val="minor"/>
      </rPr>
      <t>Statement on due diligence policies in relation to sustainability</t>
    </r>
  </si>
  <si>
    <r>
      <rPr>
        <sz val="9"/>
        <color theme="1"/>
        <rFont val="Calibri"/>
        <family val="2"/>
        <scheme val="minor"/>
      </rPr>
      <t>Capital management</t>
    </r>
  </si>
  <si>
    <r>
      <rPr>
        <u/>
        <sz val="9"/>
        <color theme="10"/>
        <rFont val="Calibri"/>
        <family val="2"/>
        <scheme val="minor"/>
      </rPr>
      <t>Recommendations on corporate governance</t>
    </r>
  </si>
  <si>
    <r>
      <rPr>
        <sz val="9"/>
        <color rgb="FF07094A"/>
        <rFont val="Calibri"/>
        <family val="2"/>
        <scheme val="minor"/>
      </rPr>
      <t>The Board of Directors and the Executive Management at Arbejdernes Landsbank have considered and follow the recommendations for corporate governance.</t>
    </r>
  </si>
  <si>
    <r>
      <rPr>
        <u/>
        <sz val="9"/>
        <color theme="10"/>
        <rFont val="Calibri"/>
        <family val="2"/>
        <scheme val="minor"/>
      </rPr>
      <t>Code of Conduct</t>
    </r>
  </si>
  <si>
    <r>
      <rPr>
        <sz val="9"/>
        <rFont val="Calibri"/>
        <family val="2"/>
        <scheme val="minor"/>
      </rPr>
      <t>This policy describes the Arbejdernes Landsbank Group's policy on and management of conflicts of interest, gifts, whistleblowing as well as combating corruption, bribery and money laundering.</t>
    </r>
  </si>
  <si>
    <r>
      <rPr>
        <u/>
        <sz val="9"/>
        <color theme="10"/>
        <rFont val="Calibri"/>
        <family val="2"/>
        <scheme val="minor"/>
      </rPr>
      <t>Policy on pay</t>
    </r>
  </si>
  <si>
    <r>
      <rPr>
        <sz val="9"/>
        <color theme="1"/>
        <rFont val="Calibri"/>
        <family val="2"/>
        <scheme val="minor"/>
      </rPr>
      <t>Whistleblower policy</t>
    </r>
  </si>
  <si>
    <r>
      <rPr>
        <sz val="9"/>
        <color theme="1"/>
        <rFont val="Calibri"/>
        <family val="2"/>
        <scheme val="minor"/>
      </rPr>
      <t>Described in the Arbejdernes Landsbank Group's Code of Conduct</t>
    </r>
  </si>
  <si>
    <r>
      <rPr>
        <sz val="9"/>
        <color theme="1"/>
        <rFont val="Calibri"/>
        <family val="2"/>
        <scheme val="minor"/>
      </rPr>
      <t>Policy on the under-represented gender, diversity and suitability</t>
    </r>
  </si>
  <si>
    <r>
      <rPr>
        <sz val="9"/>
        <color theme="1"/>
        <rFont val="Calibri"/>
        <family val="2"/>
        <scheme val="minor"/>
      </rPr>
      <t>Not publicly available</t>
    </r>
  </si>
  <si>
    <r>
      <rPr>
        <u/>
        <sz val="9"/>
        <color theme="10"/>
        <rFont val="Calibri"/>
        <family val="2"/>
        <scheme val="minor"/>
      </rPr>
      <t>Policy on the prevention of money laundering and financing of terrorism as well as violation of sanctions</t>
    </r>
  </si>
  <si>
    <r>
      <rPr>
        <sz val="9"/>
        <color theme="1"/>
        <rFont val="Calibri"/>
        <family val="2"/>
        <scheme val="minor"/>
      </rPr>
      <t>Policy on a sound corporate culture</t>
    </r>
  </si>
  <si>
    <r>
      <rPr>
        <sz val="9"/>
        <color theme="1"/>
        <rFont val="Calibri"/>
        <family val="2"/>
        <scheme val="minor"/>
      </rPr>
      <t xml:space="preserve">Credit policy </t>
    </r>
  </si>
  <si>
    <r>
      <rPr>
        <sz val="9"/>
        <color theme="1"/>
        <rFont val="Calibri"/>
        <family val="2"/>
        <scheme val="minor"/>
      </rPr>
      <t>Contains a description of the Arbejdernes Landsbank Group's credit policy, including the approach to sustainability and ESG. The policy is not publicly available.</t>
    </r>
  </si>
  <si>
    <r>
      <rPr>
        <sz val="9"/>
        <color theme="1"/>
        <rFont val="Calibri"/>
        <family val="2"/>
        <scheme val="minor"/>
      </rPr>
      <t>Policy for operational risk</t>
    </r>
  </si>
  <si>
    <r>
      <rPr>
        <sz val="9"/>
        <color theme="1"/>
        <rFont val="Calibri"/>
        <family val="2"/>
        <scheme val="minor"/>
      </rPr>
      <t>Data protection policy</t>
    </r>
  </si>
  <si>
    <r>
      <rPr>
        <sz val="9"/>
        <color theme="1"/>
        <rFont val="Calibri"/>
        <family val="2"/>
        <scheme val="minor"/>
      </rPr>
      <t>Policy on occupational health and safety</t>
    </r>
  </si>
  <si>
    <r>
      <rPr>
        <sz val="9"/>
        <color theme="1"/>
        <rFont val="Calibri"/>
        <family val="2"/>
        <scheme val="minor"/>
      </rPr>
      <t>Tax policy</t>
    </r>
  </si>
  <si>
    <r>
      <rPr>
        <b/>
        <sz val="9"/>
        <color theme="1"/>
        <rFont val="Calibri"/>
        <family val="2"/>
        <scheme val="minor"/>
      </rPr>
      <t>Committees</t>
    </r>
  </si>
  <si>
    <r>
      <rPr>
        <b/>
        <sz val="9"/>
        <color theme="1"/>
        <rFont val="Calibri"/>
        <family val="2"/>
        <scheme val="minor"/>
      </rPr>
      <t>Rooted in</t>
    </r>
  </si>
  <si>
    <r>
      <rPr>
        <sz val="9"/>
        <color rgb="FF07094A"/>
        <rFont val="Calibri"/>
        <family val="2"/>
        <scheme val="minor"/>
      </rPr>
      <t>The Executive Management</t>
    </r>
  </si>
  <si>
    <r>
      <rPr>
        <sz val="9"/>
        <color rgb="FF07094A"/>
        <rFont val="Calibri"/>
        <family val="2"/>
        <scheme val="minor"/>
      </rPr>
      <t>Members of Arbejdernes Landsbank's Sustainability Committee consist of the CEO (chairman), all the members of the Executive Management, the Group CRO, the Branding and Communication Director as well as the Project Manager for Sustainability (secretary).</t>
    </r>
  </si>
  <si>
    <r>
      <rPr>
        <u/>
        <sz val="9"/>
        <color theme="10"/>
        <rFont val="Calibri"/>
        <family val="2"/>
        <scheme val="minor"/>
      </rPr>
      <t>Nomination and Remuneration Committee</t>
    </r>
  </si>
  <si>
    <r>
      <rPr>
        <u/>
        <sz val="9"/>
        <color theme="10"/>
        <rFont val="Calibri"/>
        <family val="2"/>
        <scheme val="minor"/>
      </rPr>
      <t>Audit and Risk Committee</t>
    </r>
  </si>
  <si>
    <r>
      <rPr>
        <u/>
        <sz val="9"/>
        <color theme="10"/>
        <rFont val="Calibri"/>
        <family val="2"/>
        <scheme val="minor"/>
      </rPr>
      <t>The Advisory Board of Representatives</t>
    </r>
  </si>
  <si>
    <r>
      <rPr>
        <b/>
        <sz val="9"/>
        <color theme="1"/>
        <rFont val="Calibri"/>
        <family val="2"/>
        <scheme val="minor"/>
      </rPr>
      <t>Commitments and practices</t>
    </r>
  </si>
  <si>
    <r>
      <rPr>
        <b/>
        <sz val="9"/>
        <color theme="1"/>
        <rFont val="Calibri"/>
        <family val="2"/>
        <scheme val="minor"/>
      </rPr>
      <t>Acceded/commenced</t>
    </r>
  </si>
  <si>
    <r>
      <rPr>
        <sz val="9"/>
        <color theme="1"/>
        <rFont val="Calibri"/>
        <family val="2"/>
        <scheme val="minor"/>
      </rPr>
      <t>The UN Principles for Responsible Banking</t>
    </r>
  </si>
  <si>
    <r>
      <rPr>
        <u/>
        <sz val="9"/>
        <color theme="10"/>
        <rFont val="Calibri"/>
        <family val="2"/>
        <scheme val="minor"/>
      </rPr>
      <t>In 2021, Arbejdernes Landsbank acceded to the UN principles and prepared an impact analyses across the Bank's loans and investments.</t>
    </r>
  </si>
  <si>
    <r>
      <rPr>
        <sz val="9"/>
        <color theme="1"/>
        <rFont val="Calibri"/>
        <family val="2"/>
        <scheme val="minor"/>
      </rPr>
      <t>The UN Principles for Responsible Investment</t>
    </r>
  </si>
  <si>
    <r>
      <rPr>
        <sz val="9"/>
        <color theme="1"/>
        <rFont val="Calibri"/>
        <family val="2"/>
        <scheme val="minor"/>
      </rPr>
      <t>Arbejdernes Landsbank joined and reported to the UN PRI in 2021.</t>
    </r>
  </si>
  <si>
    <r>
      <rPr>
        <sz val="9"/>
        <color theme="1"/>
        <rFont val="Calibri"/>
        <family val="2"/>
        <scheme val="minor"/>
      </rPr>
      <t>The UN Global Compact</t>
    </r>
  </si>
  <si>
    <r>
      <rPr>
        <sz val="9"/>
        <color rgb="FF07094A"/>
        <rFont val="Calibri"/>
        <family val="2"/>
        <scheme val="minor"/>
      </rPr>
      <t>Arbejdernes Landsbank joined and reported to the UN GC in 2021.</t>
    </r>
  </si>
  <si>
    <r>
      <rPr>
        <sz val="9"/>
        <color theme="1"/>
        <rFont val="Calibri"/>
        <family val="2"/>
        <scheme val="minor"/>
      </rPr>
      <t>GHG reporting</t>
    </r>
  </si>
  <si>
    <r>
      <rPr>
        <sz val="9"/>
        <color theme="1"/>
        <rFont val="Calibri"/>
        <family val="2"/>
        <scheme val="minor"/>
      </rPr>
      <t>We report on indirect CO</t>
    </r>
    <r>
      <rPr>
        <vertAlign val="subscript"/>
        <sz val="9"/>
        <color theme="1"/>
        <rFont val="Calibri"/>
        <family val="2"/>
        <scheme val="minor"/>
      </rPr>
      <t>2</t>
    </r>
    <r>
      <rPr>
        <sz val="9"/>
        <color theme="1"/>
        <rFont val="Calibri"/>
        <family val="2"/>
        <scheme val="minor"/>
      </rPr>
      <t>e-emissions from Arbejdernes Landsbank and AL Finans for loans and investments as well as on our own CO</t>
    </r>
    <r>
      <rPr>
        <vertAlign val="subscript"/>
        <sz val="9"/>
        <color theme="1"/>
        <rFont val="Calibri"/>
        <family val="2"/>
        <scheme val="minor"/>
      </rPr>
      <t>2</t>
    </r>
    <r>
      <rPr>
        <sz val="9"/>
        <color theme="1"/>
        <rFont val="Calibri"/>
        <family val="2"/>
        <scheme val="minor"/>
      </rPr>
      <t>e emissions according to the GHG Protocol.</t>
    </r>
  </si>
  <si>
    <r>
      <rPr>
        <sz val="9"/>
        <color theme="1"/>
        <rFont val="Calibri"/>
        <family val="2"/>
        <scheme val="minor"/>
      </rPr>
      <t>Financed CO</t>
    </r>
    <r>
      <rPr>
        <vertAlign val="subscript"/>
        <sz val="9"/>
        <color theme="1"/>
        <rFont val="Calibri"/>
        <family val="2"/>
        <scheme val="minor"/>
      </rPr>
      <t>2</t>
    </r>
    <r>
      <rPr>
        <sz val="9"/>
        <color theme="1"/>
        <rFont val="Calibri"/>
        <family val="2"/>
        <scheme val="minor"/>
      </rPr>
      <t>e emissions</t>
    </r>
  </si>
  <si>
    <r>
      <rPr>
        <sz val="9"/>
        <color theme="1"/>
        <rFont val="Calibri"/>
        <family val="2"/>
        <scheme val="minor"/>
      </rPr>
      <t>Arbejdernes Landsbank uses principles from Finance Denmark's model for carbon footprint to calculate financed emissions. The model is basically in accordance with the Partnership for Carbon Accounting Financials (PCAF).</t>
    </r>
  </si>
  <si>
    <r>
      <rPr>
        <sz val="9"/>
        <color rgb="FF07094A"/>
        <rFont val="Calibri"/>
        <family val="2"/>
        <scheme val="minor"/>
      </rPr>
      <t>Support for the Danish Nature Fund</t>
    </r>
  </si>
  <si>
    <r>
      <rPr>
        <sz val="9"/>
        <color rgb="FF07094A"/>
        <rFont val="Calibri"/>
        <family val="2"/>
        <scheme val="minor"/>
      </rPr>
      <t>In 2021, Arbejdernes Landsbank donated DKK 250,000 to the Danish Nature Fund, so that more than 20,000 m</t>
    </r>
    <r>
      <rPr>
        <vertAlign val="superscript"/>
        <sz val="9"/>
        <color rgb="FF07094A"/>
        <rFont val="Calibri"/>
        <family val="2"/>
        <scheme val="minor"/>
      </rPr>
      <t xml:space="preserve">2 </t>
    </r>
    <r>
      <rPr>
        <sz val="9"/>
        <color rgb="FF07094A"/>
        <rFont val="Calibri"/>
        <family val="2"/>
        <scheme val="minor"/>
      </rPr>
      <t>of Denmark can be turned into wild nature and be protected. This will help increase biodiversity, protect endangered animals and plants and store CO</t>
    </r>
    <r>
      <rPr>
        <vertAlign val="subscript"/>
        <sz val="9"/>
        <color rgb="FF07094A"/>
        <rFont val="Calibri"/>
        <family val="2"/>
        <scheme val="minor"/>
      </rPr>
      <t>2</t>
    </r>
    <r>
      <rPr>
        <sz val="9"/>
        <color rgb="FF07094A"/>
        <rFont val="Calibri"/>
        <family val="2"/>
        <scheme val="minor"/>
      </rPr>
      <t xml:space="preserve"> the soil, water and trees.  </t>
    </r>
  </si>
  <si>
    <r>
      <rPr>
        <sz val="9"/>
        <color theme="1"/>
        <rFont val="Calibri"/>
        <family val="2"/>
        <scheme val="minor"/>
      </rPr>
      <t>Offer ESG reporting tool to business customers</t>
    </r>
  </si>
  <si>
    <r>
      <rPr>
        <sz val="9"/>
        <color theme="1"/>
        <rFont val="Calibri"/>
        <family val="2"/>
        <scheme val="minor"/>
      </rPr>
      <t xml:space="preserve">We offer all business customers of Arbejdernes Landsbank and AL Finans access to the platform Valified – at no cost. The platform makes it possible for companies to report on ESG and sustainability easily, professionally and online, so that they can meet the increasing demands and expectations from investors, customers, authorities and the rest of the world. </t>
    </r>
  </si>
  <si>
    <r>
      <rPr>
        <sz val="9"/>
        <color theme="1"/>
        <rFont val="Calibri"/>
        <family val="2"/>
        <scheme val="minor"/>
      </rPr>
      <t>ESG reporting</t>
    </r>
  </si>
  <si>
    <r>
      <rPr>
        <sz val="9"/>
        <color theme="1"/>
        <rFont val="Calibri"/>
        <family val="2"/>
        <scheme val="minor"/>
      </rPr>
      <t xml:space="preserve">Arbejdernes Landsbank and AL Finans report ESG highlights and key figures as recommended by the CFA Society Denmark, the Institute of State Authorized Public Accountants in Denmark and Nasdaq Copenhagen, supplemented by a number of other relevant key figures for the Bank's core business (loans and investments). </t>
    </r>
  </si>
  <si>
    <r>
      <rPr>
        <sz val="9"/>
        <color theme="1"/>
        <rFont val="Calibri"/>
        <family val="2"/>
        <scheme val="minor"/>
      </rPr>
      <t>The UN Sustainable Development Goals</t>
    </r>
  </si>
  <si>
    <r>
      <rPr>
        <sz val="9"/>
        <color theme="1"/>
        <rFont val="Calibri"/>
        <family val="2"/>
        <scheme val="minor"/>
      </rPr>
      <t>Arbejdernes Landsbank has reported on contributions to the UN Sustainable Development Goals since 2019. 
In 2020, Arbejdernes Landsbank published its ambitious sustainability strategy, and nine of the UN Sustainable Development Goals are an integral part of the sustainability strategy up to 2025.</t>
    </r>
  </si>
  <si>
    <r>
      <rPr>
        <sz val="9"/>
        <color theme="1"/>
        <rFont val="Calibri"/>
        <family val="2"/>
        <scheme val="minor"/>
      </rPr>
      <t>Green electricity consumption</t>
    </r>
  </si>
  <si>
    <r>
      <rPr>
        <sz val="9"/>
        <color theme="1"/>
        <rFont val="Calibri"/>
        <family val="2"/>
        <scheme val="minor"/>
      </rPr>
      <t>100% of Arbejdernes Landsbank's own electricity consumption comes from renewable energy sources through the climate partnership with Ørsted.</t>
    </r>
  </si>
  <si>
    <r>
      <rPr>
        <sz val="9"/>
        <color theme="1"/>
        <rFont val="Calibri"/>
        <family val="2"/>
        <scheme val="minor"/>
      </rPr>
      <t>Financial support for aid organisations</t>
    </r>
  </si>
  <si>
    <r>
      <rPr>
        <sz val="9"/>
        <color theme="1"/>
        <rFont val="Calibri"/>
        <family val="2"/>
        <scheme val="minor"/>
      </rPr>
      <t>Every year, Arbejdernes Landsbank supports a range of aid organisations and charitable projects to the benefit and joy of children and young people as well as disadvantaged people in society. In 2021, the Bank provided financial support to charitable causes totalling approx. DKK 412,500 to organisations such as Din Camp, KidsAid and Børn, Unge &amp; Sorg.</t>
    </r>
  </si>
  <si>
    <r>
      <rPr>
        <sz val="9"/>
        <color theme="1"/>
        <rFont val="Calibri"/>
        <family val="2"/>
        <scheme val="minor"/>
      </rPr>
      <t>Arbejdernes Landsbanks Fond</t>
    </r>
  </si>
  <si>
    <r>
      <rPr>
        <sz val="9"/>
        <color theme="1"/>
        <rFont val="Calibri"/>
        <family val="2"/>
        <scheme val="minor"/>
      </rPr>
      <t>Arbejdernes Landsbanks Fond is a foundation aiming at strengthening Danish society – including children – through education and knowledge. The foundation is run as an independent institution and funds further education and continuing training, primarily for schools and education institutions, and the foundation provides support for individuals under education or training. In 2021, the foundation provided support totalling approx. DKK 919,000.</t>
    </r>
  </si>
  <si>
    <r>
      <rPr>
        <b/>
        <sz val="9"/>
        <color theme="1"/>
        <rFont val="Calibri"/>
        <family val="2"/>
        <scheme val="minor"/>
      </rPr>
      <t xml:space="preserve">References </t>
    </r>
  </si>
  <si>
    <r>
      <rPr>
        <b/>
        <sz val="9"/>
        <color theme="1"/>
        <rFont val="Calibri"/>
        <family val="2"/>
        <scheme val="minor"/>
      </rPr>
      <t>Comments</t>
    </r>
  </si>
  <si>
    <r>
      <rPr>
        <b/>
        <sz val="9"/>
        <color theme="1"/>
        <rFont val="Calibri"/>
        <family val="2"/>
        <scheme val="minor"/>
      </rPr>
      <t>The UN</t>
    </r>
  </si>
  <si>
    <r>
      <rPr>
        <u/>
        <sz val="9"/>
        <color theme="10"/>
        <rFont val="Calibri"/>
        <family val="2"/>
        <scheme val="minor"/>
      </rPr>
      <t>Portfolio Impact Identification Tool, V2</t>
    </r>
  </si>
  <si>
    <r>
      <rPr>
        <sz val="9"/>
        <rFont val="Calibri"/>
        <family val="2"/>
        <scheme val="minor"/>
      </rPr>
      <t>Used for an impact analysis on the Bank's loan portfolio.</t>
    </r>
  </si>
  <si>
    <r>
      <rPr>
        <u/>
        <sz val="9"/>
        <color theme="10"/>
        <rFont val="Calibri"/>
        <family val="2"/>
        <scheme val="minor"/>
      </rPr>
      <t>Investment Portfolio Impact Analysis Tool</t>
    </r>
  </si>
  <si>
    <r>
      <rPr>
        <sz val="9"/>
        <rFont val="Calibri"/>
        <family val="2"/>
        <scheme val="minor"/>
      </rPr>
      <t>Used for an impact analysis on the Bank's investment portfolio.</t>
    </r>
  </si>
  <si>
    <r>
      <rPr>
        <b/>
        <sz val="9"/>
        <color theme="1"/>
        <rFont val="Calibri"/>
        <family val="2"/>
        <scheme val="minor"/>
      </rPr>
      <t>Finance Denmark</t>
    </r>
  </si>
  <si>
    <r>
      <rPr>
        <u/>
        <sz val="9"/>
        <color theme="10"/>
        <rFont val="Calibri"/>
        <family val="2"/>
        <scheme val="minor"/>
      </rPr>
      <t>Model for carbon footprint for the financial sector</t>
    </r>
  </si>
  <si>
    <r>
      <rPr>
        <sz val="9"/>
        <rFont val="Calibri"/>
        <family val="2"/>
        <scheme val="minor"/>
      </rPr>
      <t xml:space="preserve">We take outset in the principles in Finance Denmark's model for carbon footprint to calculate financed emissions. </t>
    </r>
  </si>
  <si>
    <r>
      <rPr>
        <b/>
        <sz val="9"/>
        <color theme="1"/>
        <rFont val="Calibri"/>
        <family val="2"/>
        <scheme val="minor"/>
      </rPr>
      <t>National Banks in Denmark/the Association of Local Banks, Savings Banks and Cooperative Banks in Denmark (LOPI)</t>
    </r>
  </si>
  <si>
    <r>
      <rPr>
        <sz val="9"/>
        <color theme="1"/>
        <rFont val="Calibri"/>
        <family val="2"/>
        <scheme val="minor"/>
      </rPr>
      <t>Spreadsheet for the calculation of CO</t>
    </r>
    <r>
      <rPr>
        <vertAlign val="subscript"/>
        <sz val="9"/>
        <color theme="1"/>
        <rFont val="Calibri"/>
        <family val="2"/>
        <scheme val="minor"/>
      </rPr>
      <t>2</t>
    </r>
    <r>
      <rPr>
        <sz val="9"/>
        <color theme="1"/>
        <rFont val="Calibri"/>
        <family val="2"/>
        <scheme val="minor"/>
      </rPr>
      <t>e on business loans</t>
    </r>
  </si>
  <si>
    <r>
      <rPr>
        <sz val="9"/>
        <rFont val="Calibri"/>
        <family val="2"/>
        <scheme val="minor"/>
      </rPr>
      <t>In 2021, using a best-effort approach, we took outset in the principles from National Banks in Denmark and LOPI's method to calculate CO</t>
    </r>
    <r>
      <rPr>
        <vertAlign val="subscript"/>
        <sz val="9"/>
        <rFont val="Calibri"/>
        <family val="2"/>
        <scheme val="minor"/>
      </rPr>
      <t>2</t>
    </r>
    <r>
      <rPr>
        <sz val="9"/>
        <rFont val="Calibri"/>
        <family val="2"/>
        <scheme val="minor"/>
      </rPr>
      <t xml:space="preserve">e emissions from business financing activities. </t>
    </r>
  </si>
  <si>
    <r>
      <rPr>
        <sz val="9"/>
        <color theme="1"/>
        <rFont val="Calibri"/>
        <family val="2"/>
        <scheme val="minor"/>
      </rPr>
      <t>Spreadsheet for the calculation of CO</t>
    </r>
    <r>
      <rPr>
        <vertAlign val="subscript"/>
        <sz val="9"/>
        <color theme="1"/>
        <rFont val="Calibri"/>
        <family val="2"/>
        <scheme val="minor"/>
      </rPr>
      <t>2</t>
    </r>
    <r>
      <rPr>
        <sz val="9"/>
        <color theme="1"/>
        <rFont val="Calibri"/>
        <family val="2"/>
        <scheme val="minor"/>
      </rPr>
      <t>e on car loans and leasing</t>
    </r>
  </si>
  <si>
    <r>
      <rPr>
        <sz val="9"/>
        <rFont val="Calibri"/>
        <family val="2"/>
        <scheme val="minor"/>
      </rPr>
      <t>In 2021, using a best-effort approach, we took outset in the principles from National Banks in Denmark and LOPI's method to calculate CO</t>
    </r>
    <r>
      <rPr>
        <vertAlign val="subscript"/>
        <sz val="9"/>
        <rFont val="Calibri"/>
        <family val="2"/>
        <scheme val="minor"/>
      </rPr>
      <t>2</t>
    </r>
    <r>
      <rPr>
        <sz val="9"/>
        <rFont val="Calibri"/>
        <family val="2"/>
        <scheme val="minor"/>
      </rPr>
      <t>e emissions from car loans and leasing.</t>
    </r>
  </si>
  <si>
    <r>
      <rPr>
        <b/>
        <sz val="9"/>
        <color theme="1"/>
        <rFont val="Calibri"/>
        <family val="2"/>
        <scheme val="minor"/>
      </rPr>
      <t>The CFA Society Denmark/the Institute of State Authorized Public Accountants in Denmark/Nasdaq</t>
    </r>
  </si>
  <si>
    <r>
      <rPr>
        <u/>
        <sz val="9"/>
        <color theme="10"/>
        <rFont val="Calibri"/>
        <family val="2"/>
        <scheme val="minor"/>
      </rPr>
      <t>ESG highlights and key figures in the annual report</t>
    </r>
  </si>
  <si>
    <r>
      <rPr>
        <sz val="9"/>
        <rFont val="Calibri"/>
        <family val="2"/>
        <scheme val="minor"/>
      </rPr>
      <t>We report on the recommended KPIs. See accounting policies below.</t>
    </r>
  </si>
  <si>
    <r>
      <rPr>
        <b/>
        <sz val="9"/>
        <rFont val="Calibri"/>
        <family val="2"/>
        <scheme val="minor"/>
      </rPr>
      <t>Data suppliers</t>
    </r>
  </si>
  <si>
    <r>
      <rPr>
        <sz val="9"/>
        <color theme="1"/>
        <rFont val="Calibri"/>
        <family val="2"/>
        <scheme val="minor"/>
      </rPr>
      <t>Data for calculation of CO</t>
    </r>
    <r>
      <rPr>
        <vertAlign val="subscript"/>
        <sz val="9"/>
        <color theme="1"/>
        <rFont val="Calibri"/>
        <family val="2"/>
        <scheme val="minor"/>
      </rPr>
      <t>2</t>
    </r>
    <r>
      <rPr>
        <sz val="9"/>
        <color theme="1"/>
        <rFont val="Calibri"/>
        <family val="2"/>
        <scheme val="minor"/>
      </rPr>
      <t>e on housing loans</t>
    </r>
  </si>
  <si>
    <r>
      <rPr>
        <sz val="9"/>
        <rFont val="Calibri"/>
        <family val="2"/>
        <scheme val="minor"/>
      </rPr>
      <t>We have received statistical emissions data on all properties in Denmark from Nykredit/Totalkredit to calculate emissions on housing loans.</t>
    </r>
  </si>
  <si>
    <r>
      <rPr>
        <sz val="9"/>
        <color theme="1"/>
        <rFont val="Calibri"/>
        <family val="2"/>
        <scheme val="minor"/>
      </rPr>
      <t>Data for calculation of CO</t>
    </r>
    <r>
      <rPr>
        <vertAlign val="subscript"/>
        <sz val="9"/>
        <color theme="1"/>
        <rFont val="Calibri"/>
        <family val="2"/>
        <scheme val="minor"/>
      </rPr>
      <t>2</t>
    </r>
    <r>
      <rPr>
        <sz val="9"/>
        <color theme="1"/>
        <rFont val="Calibri"/>
        <family val="2"/>
        <scheme val="minor"/>
      </rPr>
      <t>e on car loans and leasing</t>
    </r>
  </si>
  <si>
    <r>
      <rPr>
        <sz val="9"/>
        <rFont val="Calibri"/>
        <family val="2"/>
        <scheme val="minor"/>
      </rPr>
      <t>We use statistical emissions data supplied by the Danish Centre for Environment and Energy (DCE) to calculate emissions on the full portfolio of car financing in Arbejdernes Landsbank and car financing and leasing in AL Finans. The DCE only includes emissions/combustion caused when cars are actually in use (scope 1 and scope 2). Specifically regarding electric cars, we add Finance Denmark's own calculation of emissions from production of the electricity consumed by electric cars (scope 3), and the calculation is based on the annual electricity mix in Denmark for the calendar year in question. For hybrid cars, we add 50% of emissions from a corresponding electric car, see the above principle, as the DCE allocates emissions to hybrid cars as a 50/50 weighting between petrol and electricity.</t>
    </r>
  </si>
  <si>
    <r>
      <rPr>
        <sz val="9"/>
        <color theme="1"/>
        <rFont val="Calibri"/>
        <family val="2"/>
        <scheme val="minor"/>
      </rPr>
      <t>Data for calculation of CO</t>
    </r>
    <r>
      <rPr>
        <vertAlign val="subscript"/>
        <sz val="9"/>
        <color theme="1"/>
        <rFont val="Calibri"/>
        <family val="2"/>
        <scheme val="minor"/>
      </rPr>
      <t>2</t>
    </r>
    <r>
      <rPr>
        <sz val="9"/>
        <color theme="1"/>
        <rFont val="Calibri"/>
        <family val="2"/>
        <scheme val="minor"/>
      </rPr>
      <t>e on business loans</t>
    </r>
  </si>
  <si>
    <r>
      <rPr>
        <sz val="9"/>
        <rFont val="Calibri"/>
        <family val="2"/>
        <scheme val="minor"/>
      </rPr>
      <t xml:space="preserve">We have collected emissions data from Statistics Denmark and aggregated data using the industry distribution from the Danish FSA. We have "mapped" this data with the balance sheet figures for the individual industries, so that the Bank's market share in a given industry can be calculated and thereby also the Bank's share of total emissions from the industry. In 2021, this "mapping" was possible in relation to standard industrial grouping 36. </t>
    </r>
  </si>
  <si>
    <r>
      <rPr>
        <sz val="9"/>
        <rFont val="Calibri"/>
        <family val="2"/>
        <scheme val="minor"/>
      </rPr>
      <t>Data for calculation of CO</t>
    </r>
    <r>
      <rPr>
        <vertAlign val="subscript"/>
        <sz val="9"/>
        <rFont val="Calibri"/>
        <family val="2"/>
        <scheme val="minor"/>
      </rPr>
      <t>2</t>
    </r>
    <r>
      <rPr>
        <sz val="9"/>
        <rFont val="Calibri"/>
        <family val="2"/>
        <scheme val="minor"/>
      </rPr>
      <t>e on investments</t>
    </r>
  </si>
  <si>
    <r>
      <rPr>
        <sz val="9"/>
        <rFont val="Calibri"/>
        <family val="2"/>
        <scheme val="minor"/>
      </rPr>
      <t xml:space="preserve">We collect and use data from the Reuters EIKON system to calculate financed emissions on investment portfolios – both in relation to investments on behalf of customers and our owners and in relation to investments of the Bank’s own portfolio. </t>
    </r>
  </si>
  <si>
    <r>
      <rPr>
        <b/>
        <sz val="9"/>
        <color theme="1"/>
        <rFont val="Calibri"/>
        <family val="2"/>
        <scheme val="minor"/>
      </rPr>
      <t>Key figures</t>
    </r>
  </si>
  <si>
    <r>
      <rPr>
        <b/>
        <sz val="9"/>
        <color theme="1"/>
        <rFont val="Calibri"/>
        <family val="2"/>
        <scheme val="minor"/>
      </rPr>
      <t>Description</t>
    </r>
  </si>
  <si>
    <r>
      <rPr>
        <b/>
        <sz val="9"/>
        <color theme="1"/>
        <rFont val="Calibri"/>
        <family val="2"/>
        <scheme val="minor"/>
      </rPr>
      <t>Calculation</t>
    </r>
  </si>
  <si>
    <r>
      <rPr>
        <b/>
        <sz val="9"/>
        <color theme="1"/>
        <rFont val="Calibri"/>
        <family val="2"/>
        <scheme val="minor"/>
      </rPr>
      <t>Climate and environmental data</t>
    </r>
  </si>
  <si>
    <r>
      <rPr>
        <sz val="9"/>
        <rFont val="Calibri"/>
        <family val="2"/>
        <scheme val="minor"/>
      </rPr>
      <t>CO</t>
    </r>
    <r>
      <rPr>
        <vertAlign val="subscript"/>
        <sz val="9"/>
        <rFont val="Calibri"/>
        <family val="2"/>
        <scheme val="minor"/>
      </rPr>
      <t>2</t>
    </r>
    <r>
      <rPr>
        <sz val="9"/>
        <rFont val="Calibri"/>
        <family val="2"/>
        <scheme val="minor"/>
      </rPr>
      <t>e scope 1</t>
    </r>
  </si>
  <si>
    <r>
      <rPr>
        <sz val="9"/>
        <rFont val="Calibri"/>
        <family val="2"/>
        <scheme val="minor"/>
      </rPr>
      <t>Scope 1 emissions are direct emissions from fuel combustion from the Bank's own or controlled sources.</t>
    </r>
  </si>
  <si>
    <r>
      <rPr>
        <sz val="9"/>
        <rFont val="Calibri"/>
        <family val="2"/>
        <scheme val="minor"/>
      </rPr>
      <t>Greenhouse gases (GHG) are calculated on the basis of each individual type of fuel.
Emissions are converted into CO</t>
    </r>
    <r>
      <rPr>
        <vertAlign val="subscript"/>
        <sz val="9"/>
        <rFont val="Calibri"/>
        <family val="2"/>
        <scheme val="minor"/>
      </rPr>
      <t xml:space="preserve">2 </t>
    </r>
    <r>
      <rPr>
        <sz val="9"/>
        <rFont val="Calibri"/>
        <family val="2"/>
        <scheme val="minor"/>
      </rPr>
      <t>equivalents (CO</t>
    </r>
    <r>
      <rPr>
        <vertAlign val="subscript"/>
        <sz val="9"/>
        <rFont val="Calibri"/>
        <family val="2"/>
        <scheme val="minor"/>
      </rPr>
      <t>2</t>
    </r>
    <r>
      <rPr>
        <sz val="9"/>
        <rFont val="Calibri"/>
        <family val="2"/>
        <scheme val="minor"/>
      </rPr>
      <t>e): CO</t>
    </r>
    <r>
      <rPr>
        <vertAlign val="subscript"/>
        <sz val="9"/>
        <rFont val="Calibri"/>
        <family val="2"/>
        <scheme val="minor"/>
      </rPr>
      <t>2</t>
    </r>
    <r>
      <rPr>
        <sz val="9"/>
        <rFont val="Calibri"/>
        <family val="2"/>
        <scheme val="minor"/>
      </rPr>
      <t>e = CO</t>
    </r>
    <r>
      <rPr>
        <vertAlign val="subscript"/>
        <sz val="9"/>
        <rFont val="Calibri"/>
        <family val="2"/>
        <scheme val="minor"/>
      </rPr>
      <t>2</t>
    </r>
    <r>
      <rPr>
        <sz val="9"/>
        <rFont val="Calibri"/>
        <family val="2"/>
        <scheme val="minor"/>
      </rPr>
      <t xml:space="preserve"> + (GWP factor *CH</t>
    </r>
    <r>
      <rPr>
        <vertAlign val="subscript"/>
        <sz val="9"/>
        <rFont val="Calibri"/>
        <family val="2"/>
        <scheme val="minor"/>
      </rPr>
      <t>4</t>
    </r>
    <r>
      <rPr>
        <sz val="9"/>
        <rFont val="Calibri"/>
        <family val="2"/>
        <scheme val="minor"/>
      </rPr>
      <t>) + (GWP factor *N</t>
    </r>
    <r>
      <rPr>
        <vertAlign val="subscript"/>
        <sz val="9"/>
        <rFont val="Calibri"/>
        <family val="2"/>
        <scheme val="minor"/>
      </rPr>
      <t>2</t>
    </r>
    <r>
      <rPr>
        <sz val="9"/>
        <rFont val="Calibri"/>
        <family val="2"/>
        <scheme val="minor"/>
      </rPr>
      <t>O) + (GWP factor *SF</t>
    </r>
    <r>
      <rPr>
        <vertAlign val="subscript"/>
        <sz val="9"/>
        <rFont val="Calibri"/>
        <family val="2"/>
        <scheme val="minor"/>
      </rPr>
      <t>6</t>
    </r>
    <r>
      <rPr>
        <sz val="9"/>
        <rFont val="Calibri"/>
        <family val="2"/>
        <scheme val="minor"/>
      </rPr>
      <t>) + (GWP factor*HFC) + (GWP factor*PFC) + (GWP factor *NF</t>
    </r>
    <r>
      <rPr>
        <vertAlign val="subscript"/>
        <sz val="9"/>
        <rFont val="Calibri"/>
        <family val="2"/>
        <scheme val="minor"/>
      </rPr>
      <t>3</t>
    </r>
    <r>
      <rPr>
        <sz val="9"/>
        <rFont val="Calibri"/>
        <family val="2"/>
        <scheme val="minor"/>
      </rPr>
      <t>).</t>
    </r>
  </si>
  <si>
    <r>
      <rPr>
        <sz val="9"/>
        <rFont val="Calibri"/>
        <family val="2"/>
        <scheme val="minor"/>
      </rPr>
      <t>CO</t>
    </r>
    <r>
      <rPr>
        <vertAlign val="subscript"/>
        <sz val="9"/>
        <rFont val="Calibri"/>
        <family val="2"/>
        <scheme val="minor"/>
      </rPr>
      <t>2</t>
    </r>
    <r>
      <rPr>
        <sz val="9"/>
        <rFont val="Calibri"/>
        <family val="2"/>
        <scheme val="minor"/>
      </rPr>
      <t>e scope 2</t>
    </r>
  </si>
  <si>
    <r>
      <rPr>
        <sz val="9"/>
        <rFont val="Calibri"/>
        <family val="2"/>
        <scheme val="minor"/>
      </rPr>
      <t>Scope 2 emissions are indirect emissions from the energy purchased by Arbejdernes Landsbank.</t>
    </r>
  </si>
  <si>
    <r>
      <rPr>
        <sz val="9"/>
        <rFont val="Calibri"/>
        <family val="2"/>
        <scheme val="minor"/>
      </rPr>
      <t>Scope 2 emissions are calculated per purchased MWh of electricity and district heating.
Emissions are converted into CO</t>
    </r>
    <r>
      <rPr>
        <vertAlign val="subscript"/>
        <sz val="9"/>
        <rFont val="Calibri"/>
        <family val="2"/>
        <scheme val="minor"/>
      </rPr>
      <t>2</t>
    </r>
    <r>
      <rPr>
        <sz val="9"/>
        <rFont val="Calibri"/>
        <family val="2"/>
        <scheme val="minor"/>
      </rPr>
      <t>e: CO</t>
    </r>
    <r>
      <rPr>
        <vertAlign val="subscript"/>
        <sz val="9"/>
        <rFont val="Calibri"/>
        <family val="2"/>
        <scheme val="minor"/>
      </rPr>
      <t>2</t>
    </r>
    <r>
      <rPr>
        <sz val="9"/>
        <rFont val="Calibri"/>
        <family val="2"/>
        <scheme val="minor"/>
      </rPr>
      <t>e = CO</t>
    </r>
    <r>
      <rPr>
        <vertAlign val="subscript"/>
        <sz val="9"/>
        <rFont val="Calibri"/>
        <family val="2"/>
        <scheme val="minor"/>
      </rPr>
      <t>2</t>
    </r>
    <r>
      <rPr>
        <sz val="9"/>
        <rFont val="Calibri"/>
        <family val="2"/>
        <scheme val="minor"/>
      </rPr>
      <t xml:space="preserve"> + (GWP factor *CH</t>
    </r>
    <r>
      <rPr>
        <vertAlign val="subscript"/>
        <sz val="9"/>
        <rFont val="Calibri"/>
        <family val="2"/>
        <scheme val="minor"/>
      </rPr>
      <t>4</t>
    </r>
    <r>
      <rPr>
        <sz val="9"/>
        <rFont val="Calibri"/>
        <family val="2"/>
        <scheme val="minor"/>
      </rPr>
      <t>) + (GWP fa</t>
    </r>
    <r>
      <rPr>
        <vertAlign val="subscript"/>
        <sz val="9"/>
        <rFont val="Calibri"/>
        <family val="2"/>
        <scheme val="minor"/>
      </rPr>
      <t>k</t>
    </r>
    <r>
      <rPr>
        <sz val="9"/>
        <rFont val="Calibri"/>
        <family val="2"/>
        <scheme val="minor"/>
      </rPr>
      <t>tor *N</t>
    </r>
    <r>
      <rPr>
        <vertAlign val="subscript"/>
        <sz val="9"/>
        <rFont val="Calibri"/>
        <family val="2"/>
        <scheme val="minor"/>
      </rPr>
      <t>2</t>
    </r>
    <r>
      <rPr>
        <sz val="9"/>
        <rFont val="Calibri"/>
        <family val="2"/>
        <scheme val="minor"/>
      </rPr>
      <t>O).</t>
    </r>
  </si>
  <si>
    <r>
      <rPr>
        <sz val="9"/>
        <rFont val="Calibri"/>
        <family val="2"/>
        <scheme val="minor"/>
      </rPr>
      <t>CO</t>
    </r>
    <r>
      <rPr>
        <vertAlign val="subscript"/>
        <sz val="9"/>
        <rFont val="Calibri"/>
        <family val="2"/>
        <scheme val="minor"/>
      </rPr>
      <t>2</t>
    </r>
    <r>
      <rPr>
        <sz val="9"/>
        <rFont val="Calibri"/>
        <family val="2"/>
        <scheme val="minor"/>
      </rPr>
      <t>e scope 3</t>
    </r>
  </si>
  <si>
    <r>
      <rPr>
        <sz val="9"/>
        <rFont val="Calibri"/>
        <family val="2"/>
        <scheme val="minor"/>
      </rPr>
      <t>Scope 3 emissions comprise all other indirect emissions from activities outside Arbejdernes Landsbank. 
As a financial undertaking, scope 3 emissions constitute primarily the Bank's economic activities, i.e. the secondary CO</t>
    </r>
    <r>
      <rPr>
        <vertAlign val="subscript"/>
        <sz val="9"/>
        <rFont val="Calibri"/>
        <family val="2"/>
        <scheme val="minor"/>
      </rPr>
      <t>2</t>
    </r>
    <r>
      <rPr>
        <sz val="9"/>
        <rFont val="Calibri"/>
        <family val="2"/>
        <scheme val="minor"/>
      </rPr>
      <t xml:space="preserve">e effect of financing, investments and leasing activities. 
Scope 3 emissions also constitute other indirect emissions from sources not owned or controlled by the Bank. This applies to emissions associated with the value chain which the Bank is part of, e.g. the Bank's resource management, canteen operations and transport. </t>
    </r>
  </si>
  <si>
    <r>
      <rPr>
        <sz val="9"/>
        <rFont val="Calibri"/>
        <family val="2"/>
        <scheme val="minor"/>
      </rPr>
      <t xml:space="preserve">See the tab </t>
    </r>
    <r>
      <rPr>
        <b/>
        <sz val="9"/>
        <rFont val="Calibri"/>
        <family val="2"/>
        <scheme val="minor"/>
      </rPr>
      <t>Climate accounts</t>
    </r>
    <r>
      <rPr>
        <sz val="9"/>
        <rFont val="Calibri"/>
        <family val="2"/>
        <scheme val="minor"/>
      </rPr>
      <t xml:space="preserve"> for a description of accounting policies for CO</t>
    </r>
    <r>
      <rPr>
        <vertAlign val="subscript"/>
        <sz val="9"/>
        <rFont val="Calibri"/>
        <family val="2"/>
        <scheme val="minor"/>
      </rPr>
      <t>2</t>
    </r>
    <r>
      <rPr>
        <sz val="9"/>
        <rFont val="Calibri"/>
        <family val="2"/>
        <scheme val="minor"/>
      </rPr>
      <t>e emissions from economic activities, specific CO</t>
    </r>
    <r>
      <rPr>
        <vertAlign val="subscript"/>
        <sz val="9"/>
        <rFont val="Calibri"/>
        <family val="2"/>
        <scheme val="minor"/>
      </rPr>
      <t>2</t>
    </r>
    <r>
      <rPr>
        <sz val="9"/>
        <rFont val="Calibri"/>
        <family val="2"/>
        <scheme val="minor"/>
      </rPr>
      <t>e for housing loans, car financing, business financing and investments, respectively.
Other indirect scope 3 emissions related to the Bank's internal operations are stated in the table "Arbejdernes Landsbank's own CO</t>
    </r>
    <r>
      <rPr>
        <vertAlign val="subscript"/>
        <sz val="9"/>
        <rFont val="Calibri"/>
        <family val="2"/>
        <scheme val="minor"/>
      </rPr>
      <t>2</t>
    </r>
    <r>
      <rPr>
        <sz val="9"/>
        <rFont val="Calibri"/>
        <family val="2"/>
        <scheme val="minor"/>
      </rPr>
      <t>e emissions".</t>
    </r>
  </si>
  <si>
    <r>
      <rPr>
        <sz val="9"/>
        <rFont val="Calibri"/>
        <family val="2"/>
        <scheme val="minor"/>
      </rPr>
      <t>Energy consumption</t>
    </r>
  </si>
  <si>
    <r>
      <rPr>
        <sz val="9"/>
        <rFont val="Calibri"/>
        <family val="2"/>
        <scheme val="minor"/>
      </rPr>
      <t>Like emissions, energy is typically calculated on the basis of fuel consumption multiplied by conversion factors. The energy consumed is based on energy from scope 1 and 2 sources as well as energy from renewable sources.</t>
    </r>
  </si>
  <si>
    <r>
      <rPr>
        <sz val="9"/>
        <rFont val="Calibri"/>
        <family val="2"/>
        <scheme val="minor"/>
      </rPr>
      <t>Energy consumption = Σ (type of fuel used (t) * energy factor per type of fuel) per type of fuel + (electricity used (incl. renewable energy) (MWh)) + (district heating used incl. renewable energy sources for heating (GJ/3.6)).</t>
    </r>
  </si>
  <si>
    <r>
      <rPr>
        <sz val="9"/>
        <rFont val="Calibri"/>
        <family val="2"/>
        <scheme val="minor"/>
      </rPr>
      <t>Renewable energy share</t>
    </r>
  </si>
  <si>
    <r>
      <rPr>
        <sz val="9"/>
        <rFont val="Calibri"/>
        <family val="2"/>
        <scheme val="minor"/>
      </rPr>
      <t>How much of the total energy consumed comes from renewable sources. Sometimes, this is also measured as renewable energy vs non-renewable energy, but this key figure would be impossible to calculate in cases in which all energy is from renewable sources.</t>
    </r>
  </si>
  <si>
    <r>
      <rPr>
        <sz val="9"/>
        <rFont val="Calibri"/>
        <family val="2"/>
        <scheme val="minor"/>
      </rPr>
      <t>Renewable energy share = 
(Renewable energy/Energy consumption) * 100.</t>
    </r>
  </si>
  <si>
    <r>
      <rPr>
        <sz val="9"/>
        <rFont val="Calibri"/>
        <family val="2"/>
        <scheme val="minor"/>
      </rPr>
      <t>Water consumption</t>
    </r>
  </si>
  <si>
    <r>
      <rPr>
        <sz val="9"/>
        <rFont val="Calibri"/>
        <family val="2"/>
        <scheme val="minor"/>
      </rPr>
      <t>The sum of all water consumed from all sources such as surface water, groundwater, rainwater or municipal water. Water consumption is calculated as gross consumption, and if the company also needed treatment of wastewater this cannot be subtracted, but can of course be reported separately.</t>
    </r>
  </si>
  <si>
    <r>
      <rPr>
        <sz val="9"/>
        <rFont val="Calibri"/>
        <family val="2"/>
        <scheme val="minor"/>
      </rPr>
      <t>Water consumption = Sum of all water consumption – gross.</t>
    </r>
  </si>
  <si>
    <r>
      <rPr>
        <sz val="9"/>
        <rFont val="Calibri"/>
        <family val="2"/>
        <scheme val="minor"/>
      </rPr>
      <t>Extraction and processing of raw materials for pure and usable materials require energy and time, and since there is a limited amount of resources on our planet, Arbejdernes Landsbank is also working to reduce the amount of resources sent for recycling and incineration by the Bank.</t>
    </r>
  </si>
  <si>
    <r>
      <rPr>
        <sz val="9"/>
        <rFont val="Calibri"/>
        <family val="2"/>
        <scheme val="minor"/>
      </rPr>
      <t>Resource management = 
Sum of all waste in metric tonnes.</t>
    </r>
  </si>
  <si>
    <r>
      <rPr>
        <b/>
        <sz val="9"/>
        <color theme="0"/>
        <rFont val="Calibri"/>
        <family val="2"/>
        <scheme val="minor"/>
      </rPr>
      <t>Social data</t>
    </r>
  </si>
  <si>
    <r>
      <rPr>
        <sz val="9"/>
        <rFont val="Calibri"/>
        <family val="2"/>
        <scheme val="minor"/>
      </rPr>
      <t>Customer satisfaction</t>
    </r>
  </si>
  <si>
    <r>
      <rPr>
        <sz val="9"/>
        <rFont val="Calibri"/>
        <family val="2"/>
        <scheme val="minor"/>
      </rPr>
      <t xml:space="preserve">Each year, the independent analysis institute Voxmeter carries out the customer satisfaction survey, CEM Bank Intelligence, among thousands of randomly selected Danish bank customers of the 20 largest banks in Denmark. The maximum CEM score is 11,000. </t>
    </r>
  </si>
  <si>
    <r>
      <rPr>
        <sz val="9"/>
        <rFont val="Calibri"/>
        <family val="2"/>
        <scheme val="minor"/>
      </rPr>
      <t>Voxmeter's report for 2021 includes 62,000 individuals who completed 14 short questionnaires in randomised order.</t>
    </r>
  </si>
  <si>
    <r>
      <rPr>
        <sz val="9"/>
        <rFont val="Calibri"/>
        <family val="2"/>
        <scheme val="minor"/>
      </rPr>
      <t>Calculated to be able to measure the full-time workforce required to carry out the work that has generated the financial key ratios.
This requires both the statutory calculation of the average number of employees (FTEs) (i.e. full-time employees + compensated overtime pay + recalculated hourly paid staff) plus temporary staff recalculated to full-time equivalents.</t>
    </r>
  </si>
  <si>
    <r>
      <rPr>
        <sz val="9"/>
        <rFont val="Calibri"/>
        <family val="2"/>
        <scheme val="minor"/>
      </rPr>
      <t>Full-time workforce = FTEs + temporary labour. 
This figure is applicable from 31 December 2021 and covers Arbejdernes Landsbank and AL Finans.</t>
    </r>
  </si>
  <si>
    <r>
      <rPr>
        <sz val="9"/>
        <rFont val="Calibri"/>
        <family val="2"/>
        <scheme val="minor"/>
      </rPr>
      <t>Gender diversity is calculated for both FTEs and for temporary employees – and subsequently totalled to show any gender diversity imbalance per type of contract and for the entire workforce.</t>
    </r>
  </si>
  <si>
    <r>
      <rPr>
        <sz val="9"/>
        <rFont val="Calibri"/>
        <family val="2"/>
        <scheme val="minor"/>
      </rPr>
      <t>Gender diversity = ((Female FTEs + Female temporary employees)/ (Full-time workforce)) * 100. 
This figure is calculated for Arbejdernes Landsbank and AL Finans.</t>
    </r>
  </si>
  <si>
    <r>
      <rPr>
        <sz val="9"/>
        <rFont val="Calibri"/>
        <family val="2"/>
        <scheme val="minor"/>
      </rPr>
      <t>Gender diversity among managers</t>
    </r>
  </si>
  <si>
    <r>
      <rPr>
        <sz val="9"/>
        <rFont val="Calibri"/>
        <family val="2"/>
        <scheme val="minor"/>
      </rPr>
      <t>According to the Financial Statements Act, the Bank itself can choose what layers to include. We have chosen to include branch directors, branch managers, deputy managers, heads of department and deputy heads of department, all of whom constitute the Bank's managers minus the Executive Management.</t>
    </r>
  </si>
  <si>
    <r>
      <rPr>
        <sz val="9"/>
        <rFont val="Calibri"/>
        <family val="2"/>
        <scheme val="minor"/>
      </rPr>
      <t>Gender diversity for managers = ((Female managers)/(All managers)) *100.
This figure is calculated for Arbejdernes Landsbank and AL Finans.</t>
    </r>
  </si>
  <si>
    <r>
      <rPr>
        <sz val="9"/>
        <rFont val="Calibri"/>
        <family val="2"/>
        <scheme val="minor"/>
      </rPr>
      <t>Equality of pay – including bonuses, pension, etc. How many times can the female median salary be covered by the male median salary. Medians are used rather than averages in order not to distort the key figure with extremely expensive and/or extremely cheap employees.</t>
    </r>
  </si>
  <si>
    <r>
      <rPr>
        <sz val="9"/>
        <rFont val="Calibri"/>
        <family val="2"/>
        <scheme val="minor"/>
      </rPr>
      <t>Pay difference between genders = Median male salary/Median female salary.
This figure is calculated for Arbejdernes Landsbank alone, i.e. without AL Finans.</t>
    </r>
  </si>
  <si>
    <r>
      <rPr>
        <sz val="9"/>
        <rFont val="Calibri"/>
        <family val="2"/>
        <scheme val="minor"/>
      </rPr>
      <t>Staff turnover rate is calculated for employees leaving voluntarily and involuntarily. Retirements are part of the employees leaving involuntarily. This key figure only covers the Bank's FTEs.</t>
    </r>
  </si>
  <si>
    <r>
      <rPr>
        <sz val="9"/>
        <rFont val="Calibri"/>
        <family val="2"/>
        <scheme val="minor"/>
      </rPr>
      <t>Staff turnover rate = ((FTEs leaving voluntarily + involuntarily)/FTEs) * 100. 
This figure is calculated for Arbejdernes Landsbank alone, i.e. without AL Finans.</t>
    </r>
  </si>
  <si>
    <r>
      <rPr>
        <sz val="9"/>
        <rFont val="Calibri"/>
        <family val="2"/>
        <scheme val="minor"/>
      </rPr>
      <t>Absenteeism due to sickness</t>
    </r>
  </si>
  <si>
    <r>
      <rPr>
        <sz val="9"/>
        <rFont val="Calibri"/>
        <family val="2"/>
        <scheme val="minor"/>
      </rPr>
      <t>Number of full days that all bank employees are ill, and therefore are not at work compared with the total number of FTEs. Maternity/paternity leave have not been included.</t>
    </r>
  </si>
  <si>
    <r>
      <rPr>
        <sz val="9"/>
        <rFont val="Calibri"/>
        <family val="2"/>
        <scheme val="minor"/>
      </rPr>
      <t>Absenteeism due to sickness = (Number of sick days for all own FTEs in the period)/(Total FTEs). 
This figure is calculated for Arbejdernes Landsbank alone, i.e. without AL Finans.</t>
    </r>
  </si>
  <si>
    <r>
      <rPr>
        <sz val="9"/>
        <rFont val="Calibri"/>
        <family val="2"/>
        <scheme val="minor"/>
      </rPr>
      <t>Number of retained customers from one period to the next.</t>
    </r>
  </si>
  <si>
    <r>
      <rPr>
        <sz val="9"/>
        <rFont val="Calibri"/>
        <family val="2"/>
        <scheme val="minor"/>
      </rPr>
      <t>Customer retention: ((Number of customers at the end of the period) – (New customers that have joined the Bank in the period))/(Number of customers at the beginning of the period)) * 100. 
This figure is calculated for Arbejdernes Landsbank alone, i.e. without AL Finans.</t>
    </r>
  </si>
  <si>
    <r>
      <rPr>
        <b/>
        <sz val="9"/>
        <color theme="0"/>
        <rFont val="Calibri"/>
        <family val="2"/>
        <scheme val="minor"/>
      </rPr>
      <t>Management data</t>
    </r>
  </si>
  <si>
    <r>
      <rPr>
        <sz val="9"/>
        <rFont val="Calibri"/>
        <family val="2"/>
        <scheme val="minor"/>
      </rPr>
      <t xml:space="preserve">Pay gap between the CEO and employees </t>
    </r>
  </si>
  <si>
    <r>
      <rPr>
        <sz val="9"/>
        <rFont val="Calibri"/>
        <family val="2"/>
        <scheme val="minor"/>
      </rPr>
      <t>How many times can the employees' median salary be covered by the CEO compensation as an expression of social equality. Median salary is used rather than the average in order not to distort the key figure with extremely expensive and/or extremely cheap employees.</t>
    </r>
  </si>
  <si>
    <r>
      <rPr>
        <sz val="9"/>
        <rFont val="Calibri"/>
        <family val="2"/>
        <scheme val="minor"/>
      </rPr>
      <t>Pay difference between the CEO and the employees = CEO compensation/Median employee salary.</t>
    </r>
  </si>
  <si>
    <r>
      <rPr>
        <sz val="9"/>
        <rFont val="Calibri"/>
        <family val="2"/>
        <scheme val="minor"/>
      </rPr>
      <t>Gender diversity in the Executive Management</t>
    </r>
  </si>
  <si>
    <r>
      <rPr>
        <sz val="9"/>
        <rFont val="Calibri"/>
        <family val="2"/>
        <scheme val="minor"/>
      </rPr>
      <t>This figure includes all members of the Bank's Executive Management.</t>
    </r>
  </si>
  <si>
    <r>
      <rPr>
        <sz val="9"/>
        <rFont val="Calibri"/>
        <family val="2"/>
        <scheme val="minor"/>
      </rPr>
      <t>Gender diversity for managers = ((Female managers)/(All managers)) * 100.
This figure is calculated for Arbejdernes Landsbank alone, i.e. without AL Finans.</t>
    </r>
  </si>
  <si>
    <r>
      <rPr>
        <sz val="9"/>
        <rFont val="Calibri"/>
        <family val="2"/>
        <scheme val="minor"/>
      </rPr>
      <t>Gender diversity in the Board of Directors</t>
    </r>
  </si>
  <si>
    <r>
      <rPr>
        <sz val="9"/>
        <rFont val="Calibri"/>
        <family val="2"/>
        <scheme val="minor"/>
      </rPr>
      <t xml:space="preserve">Gender diversity in the full Board of Directors, except politically appointed members. </t>
    </r>
  </si>
  <si>
    <r>
      <rPr>
        <sz val="9"/>
        <rFont val="Calibri"/>
        <family val="2"/>
        <scheme val="minor"/>
      </rPr>
      <t xml:space="preserve">Gender diversity in the Board of Directors = ((Female members of the Board of Directors elected at the Annual General Meeting) / (All members of the Board of Directors elected at the Annual General Meeting)) * 100.
</t>
    </r>
  </si>
  <si>
    <r>
      <rPr>
        <sz val="9"/>
        <rFont val="Calibri"/>
        <family val="2"/>
        <scheme val="minor"/>
      </rPr>
      <t>Measures the level of activity for the Bank's members of the Board of Directors.</t>
    </r>
  </si>
  <si>
    <r>
      <rPr>
        <sz val="9"/>
        <rFont val="Calibri"/>
        <family val="2"/>
        <scheme val="minor"/>
      </rPr>
      <t>Attendance at Board of Directors meetings = ((ΣNumber of Board of Directors meetings at which a member has been present) per member of the Board of Directors/(Number of Board of Directors meetings * Number of members of the Board of Directors)) * 100.</t>
    </r>
  </si>
  <si>
    <r>
      <rPr>
        <sz val="9"/>
        <rFont val="Calibri"/>
        <family val="2"/>
        <scheme val="minor"/>
      </rPr>
      <t>Measures the level of activity for the Bank's members of the Sustainability Committee.</t>
    </r>
  </si>
  <si>
    <r>
      <rPr>
        <sz val="9"/>
        <rFont val="Calibri"/>
        <family val="2"/>
        <scheme val="minor"/>
      </rPr>
      <t>Attendance at Sustainability Committee meetings = ((ΣNumber of Sustainability Committee meetings at which a member has been present) per member of the Sustainability Committee/(Number of Sustainability Committee meetings * Number of members of the Sustainability Committee)) * 100.</t>
    </r>
  </si>
  <si>
    <r>
      <rPr>
        <sz val="9"/>
        <color theme="1"/>
        <rFont val="Calibri"/>
        <family val="2"/>
        <scheme val="minor"/>
      </rPr>
      <t xml:space="preserve">
</t>
    </r>
    <r>
      <rPr>
        <b/>
        <sz val="9"/>
        <color theme="1"/>
        <rFont val="Calibri"/>
        <family val="2"/>
        <scheme val="minor"/>
      </rPr>
      <t>Background and method</t>
    </r>
    <r>
      <rPr>
        <sz val="9"/>
        <color theme="1"/>
        <rFont val="Calibri"/>
        <family val="2"/>
        <scheme val="minor"/>
      </rPr>
      <t xml:space="preserve">
Arbejdernes Landsbank has signed the UN Principles for Responsible Banking (PRB) and has committed itself to implementing six strategic principles in the Bank's business and practices. Arbejdernes Landsbank uses the PRB as an overall strategic framework in corporate social responsibility and sustainability. One of Arbejdernes Landsbank's first steps to implement the PRB was to conduct the Group's first preliminary impact analysis, identify the most positive and negative impact areas, and quantify one of them.
Arbejdernes Landsbank has used the UN Portfolio Impact Identification Tool to analyse lending activities, and the UN Investment Portfolio Impact Analysis Tool to analyse investment activities. Both tools were developed to support us as a PRB signatory to identify important impact areas across the Bank's loan and investment portfolios in order to be able to increase the positive impacts and reduce the negative impacts through products, services and advisory services. The impact analysis consists of the following steps:
</t>
    </r>
  </si>
  <si>
    <r>
      <rPr>
        <b/>
        <sz val="9"/>
        <rFont val="Calibri"/>
        <family val="2"/>
        <scheme val="minor"/>
      </rPr>
      <t>Background</t>
    </r>
    <r>
      <rPr>
        <sz val="9"/>
        <rFont val="Calibri"/>
        <family val="2"/>
        <scheme val="minor"/>
      </rPr>
      <t xml:space="preserve">
The climate accounts have been prepared with outset in the GHG Protocol (Greenhouse Gas Protocol); a standard for calculating greenhouse gas emissions. First and foremost, measuring and reporting CO</t>
    </r>
    <r>
      <rPr>
        <vertAlign val="subscript"/>
        <sz val="9"/>
        <rFont val="Calibri"/>
        <family val="2"/>
        <scheme val="minor"/>
      </rPr>
      <t>2</t>
    </r>
    <r>
      <rPr>
        <sz val="9"/>
        <rFont val="Calibri"/>
        <family val="2"/>
        <scheme val="minor"/>
      </rPr>
      <t>e contributes to openness about the Group's emissions, and is a prerequisite for setting long-term climate targets and adapting the Group's business activities to the Paris Agreement. The 2021 reporting includes data on Arbejdernes Landsbank and AL Finans.  Arbejdernes Landsbank intends to include data from Arbejdernes Landsbank, AL Finans and Vestjysk Bank. According to the GHG Protocol, climate accounts should be prepared based on a division between direct and indirect emissions. Indirect emissions primarily include the Group's financed emissions (scope 3), i.e. the secondary CO</t>
    </r>
    <r>
      <rPr>
        <vertAlign val="subscript"/>
        <sz val="9"/>
        <rFont val="Calibri"/>
        <family val="2"/>
        <scheme val="minor"/>
      </rPr>
      <t>2</t>
    </r>
    <r>
      <rPr>
        <sz val="9"/>
        <rFont val="Calibri"/>
        <family val="2"/>
        <scheme val="minor"/>
      </rPr>
      <t>e effects of the companies or assets the Group finances or invests in. Direct emissions include the Group's own emissions as a consequence of operations (scope 1 and scope 2). 
We use Finance Denmark's framework and model to calculate financed CO</t>
    </r>
    <r>
      <rPr>
        <vertAlign val="subscript"/>
        <sz val="9"/>
        <rFont val="Calibri"/>
        <family val="2"/>
        <scheme val="minor"/>
      </rPr>
      <t>2</t>
    </r>
    <r>
      <rPr>
        <sz val="9"/>
        <rFont val="Calibri"/>
        <family val="2"/>
        <scheme val="minor"/>
      </rPr>
      <t>e emissions. Moreover, we use accounting policies and a spreadsheet developed in collaboration between Finance Denmark, National Banks in Denmark, the Association of Local Banks, Savings Banks and Cooperative Banks in Denmark (LOPI) and the banks. Business activity for the calculations, sources of data and quality of data are described below. The business activity included in the CO</t>
    </r>
    <r>
      <rPr>
        <vertAlign val="subscript"/>
        <sz val="9"/>
        <rFont val="Calibri"/>
        <family val="2"/>
        <scheme val="minor"/>
      </rPr>
      <t>2</t>
    </r>
    <r>
      <rPr>
        <sz val="9"/>
        <rFont val="Calibri"/>
        <family val="2"/>
        <scheme val="minor"/>
      </rPr>
      <t>e calculations of loans were calculated as at 31 December 2021, whereas the business activity for use of the calculations in terms of investments were calculated on the basis of the portfolios and market values in mid-December 2021. CO</t>
    </r>
    <r>
      <rPr>
        <vertAlign val="subscript"/>
        <sz val="9"/>
        <rFont val="Calibri"/>
        <family val="2"/>
        <scheme val="minor"/>
      </rPr>
      <t>2</t>
    </r>
    <r>
      <rPr>
        <sz val="9"/>
        <rFont val="Calibri"/>
        <family val="2"/>
        <scheme val="minor"/>
      </rPr>
      <t>e calculations are estimated using a best-effort approach and include specific data as well as statistical data. The calculation should therefore be seen as an estimate. Increasing the share of specific data for such calculations will continue to be an action area for Arbejdernes Landsbank, and we are constantly improving data and accounting policies. The quality of data for the individual classes of assets is stated at the bottom of this tab. In the lending area, consumer loans, consumer credits and boat loans from Arbejdernes Landsbank, and loans for motorcycles, caravans and factoring from AL Finans are not included in the CO</t>
    </r>
    <r>
      <rPr>
        <vertAlign val="subscript"/>
        <sz val="9"/>
        <rFont val="Calibri"/>
        <family val="2"/>
        <scheme val="minor"/>
      </rPr>
      <t>2</t>
    </r>
    <r>
      <rPr>
        <sz val="9"/>
        <rFont val="Calibri"/>
        <family val="2"/>
        <scheme val="minor"/>
      </rPr>
      <t>e calculation. In the investment area, ship credits, government bonds and cash are not included in the CO</t>
    </r>
    <r>
      <rPr>
        <vertAlign val="subscript"/>
        <sz val="9"/>
        <rFont val="Calibri"/>
        <family val="2"/>
        <scheme val="minor"/>
      </rPr>
      <t>2</t>
    </r>
    <r>
      <rPr>
        <sz val="9"/>
        <rFont val="Calibri"/>
        <family val="2"/>
        <scheme val="minor"/>
      </rPr>
      <t>e calculation. This is because there are no data and calculation methods for such classes of assets.</t>
    </r>
  </si>
  <si>
    <r>
      <rPr>
        <b/>
        <sz val="9"/>
        <color theme="1"/>
        <rFont val="Calibri"/>
        <family val="2"/>
        <scheme val="minor"/>
      </rPr>
      <t>Accounting policies:</t>
    </r>
    <r>
      <rPr>
        <sz val="9"/>
        <color theme="1"/>
        <rFont val="Calibri"/>
        <family val="2"/>
        <scheme val="minor"/>
      </rPr>
      <t xml:space="preserve"> 
The business activity in the estimate of total CO</t>
    </r>
    <r>
      <rPr>
        <vertAlign val="subscript"/>
        <sz val="9"/>
        <color theme="1"/>
        <rFont val="Calibri"/>
        <family val="2"/>
        <scheme val="minor"/>
      </rPr>
      <t>2</t>
    </r>
    <r>
      <rPr>
        <sz val="9"/>
        <color theme="1"/>
        <rFont val="Calibri"/>
        <family val="2"/>
        <scheme val="minor"/>
      </rPr>
      <t>e emissions was calculated at the end of the year for loans and in mid-December for investments. The business activity includes activities which Arbejdernes Landsbank and AL Finans are able to influence through products and advisory services. 
Financed emissions of greenhouse gases are calculated in tonnes of CO</t>
    </r>
    <r>
      <rPr>
        <vertAlign val="subscript"/>
        <sz val="9"/>
        <color theme="1"/>
        <rFont val="Calibri"/>
        <family val="2"/>
        <scheme val="minor"/>
      </rPr>
      <t xml:space="preserve">2 </t>
    </r>
    <r>
      <rPr>
        <sz val="9"/>
        <color theme="1"/>
        <rFont val="Calibri"/>
        <family val="2"/>
        <scheme val="minor"/>
      </rPr>
      <t xml:space="preserve"> equivalents (tonnes CO2e) and include scope 1 and scope 2 emissions from financed activities converted into tonnes CO</t>
    </r>
    <r>
      <rPr>
        <vertAlign val="subscript"/>
        <sz val="9"/>
        <color theme="1"/>
        <rFont val="Calibri"/>
        <family val="2"/>
        <scheme val="minor"/>
      </rPr>
      <t>2</t>
    </r>
    <r>
      <rPr>
        <sz val="9"/>
        <color theme="1"/>
        <rFont val="Calibri"/>
        <family val="2"/>
        <scheme val="minor"/>
      </rPr>
      <t>e in line with the GHG Protocol. Total emissions are expressed as tonnes CO</t>
    </r>
    <r>
      <rPr>
        <vertAlign val="subscript"/>
        <sz val="9"/>
        <color theme="1"/>
        <rFont val="Calibri"/>
        <family val="2"/>
        <scheme val="minor"/>
      </rPr>
      <t>2</t>
    </r>
    <r>
      <rPr>
        <sz val="9"/>
        <color theme="1"/>
        <rFont val="Calibri"/>
        <family val="2"/>
        <scheme val="minor"/>
      </rPr>
      <t>e, while the carbon footprint is expressed in tonnes CO</t>
    </r>
    <r>
      <rPr>
        <vertAlign val="subscript"/>
        <sz val="9"/>
        <color theme="1"/>
        <rFont val="Calibri"/>
        <family val="2"/>
        <scheme val="minor"/>
      </rPr>
      <t>2</t>
    </r>
    <r>
      <rPr>
        <sz val="9"/>
        <color theme="1"/>
        <rFont val="Calibri"/>
        <family val="2"/>
        <scheme val="minor"/>
      </rPr>
      <t>e/DKK million financed.</t>
    </r>
  </si>
  <si>
    <r>
      <rPr>
        <b/>
        <sz val="9"/>
        <color theme="1"/>
        <rFont val="Calibri"/>
        <family val="2"/>
        <scheme val="minor"/>
      </rPr>
      <t xml:space="preserve">Accounting policies:  </t>
    </r>
    <r>
      <rPr>
        <sz val="9"/>
        <color theme="1"/>
        <rFont val="Calibri"/>
        <family val="2"/>
        <scheme val="minor"/>
      </rPr>
      <t xml:space="preserve">
Business activity for the calculations is assessed at the end of the year and comprises all housing loans with a mortgage to private customers on Arbejdernes Landsbank's balance sheet. Mortgage-credit loans in Totalkredit are therefore not included in the calculations, see Finance Denmark's model and reporting principles. 
CO</t>
    </r>
    <r>
      <rPr>
        <vertAlign val="subscript"/>
        <sz val="9"/>
        <color theme="1"/>
        <rFont val="Calibri"/>
        <family val="2"/>
        <scheme val="minor"/>
      </rPr>
      <t>2</t>
    </r>
    <r>
      <rPr>
        <sz val="9"/>
        <color theme="1"/>
        <rFont val="Calibri"/>
        <family val="2"/>
        <scheme val="minor"/>
      </rPr>
      <t>e data comes from Nykredit/Totalkredit, which have estimated emissions data on the basis of the buildings' energy label, if available. For flats, emissions data is estimated on the basis of the building's energy label, and CO</t>
    </r>
    <r>
      <rPr>
        <vertAlign val="subscript"/>
        <sz val="9"/>
        <color theme="1"/>
        <rFont val="Calibri"/>
        <family val="2"/>
        <scheme val="minor"/>
      </rPr>
      <t>2</t>
    </r>
    <r>
      <rPr>
        <sz val="9"/>
        <color theme="1"/>
        <rFont val="Calibri"/>
        <family val="2"/>
        <scheme val="minor"/>
      </rPr>
      <t>e are ascribed to the flat, corresponding to the individual dwelling's share of the total floorspace area of the building. If the building has no energy label, the estimate is based on other information about the individual property (energy source, age of the building, size, location). The dataset from Nykredit/Totalkredit is used on approx. 90% of the Bank's housing portfolio. For the remaining 10% of the Bank's portfolio, where the dataset is not consistent with the Bank's registrations, we have used a CO</t>
    </r>
    <r>
      <rPr>
        <vertAlign val="subscript"/>
        <sz val="9"/>
        <color theme="1"/>
        <rFont val="Calibri"/>
        <family val="2"/>
        <scheme val="minor"/>
      </rPr>
      <t>2</t>
    </r>
    <r>
      <rPr>
        <sz val="9"/>
        <color theme="1"/>
        <rFont val="Calibri"/>
        <family val="2"/>
        <scheme val="minor"/>
      </rPr>
      <t>e emissions figure for an average-size detached house. 
By its very nature, estimated CO</t>
    </r>
    <r>
      <rPr>
        <vertAlign val="subscript"/>
        <sz val="9"/>
        <color theme="1"/>
        <rFont val="Calibri"/>
        <family val="2"/>
        <scheme val="minor"/>
      </rPr>
      <t>2</t>
    </r>
    <r>
      <rPr>
        <sz val="9"/>
        <color theme="1"/>
        <rFont val="Calibri"/>
        <family val="2"/>
        <scheme val="minor"/>
      </rPr>
      <t xml:space="preserve">e data cannot reflect the specific energy consumption or energy source of the individual home (e.g. whether electricity comes from renewable energy sources), as possible changes in consumption and energy source will only be reflected in the average figure when use becomes significantly widespread among many homeowners. The calculation above should therefore be considered as an estimate. The quality of the individual data is shown in the table at the bottom of this tab. </t>
    </r>
  </si>
  <si>
    <r>
      <rPr>
        <b/>
        <sz val="9"/>
        <color theme="1"/>
        <rFont val="Calibri"/>
        <family val="2"/>
        <scheme val="minor"/>
      </rPr>
      <t xml:space="preserve">Accounting policies: </t>
    </r>
    <r>
      <rPr>
        <sz val="9"/>
        <color theme="1"/>
        <rFont val="Calibri"/>
        <family val="2"/>
        <scheme val="minor"/>
      </rPr>
      <t xml:space="preserve"> 
Business activity for the calculations is as at the end of the year. All car loans for private customers are included in the calculations. 
Our first calculation of CO</t>
    </r>
    <r>
      <rPr>
        <vertAlign val="subscript"/>
        <sz val="9"/>
        <color theme="1"/>
        <rFont val="Calibri"/>
        <family val="2"/>
        <scheme val="minor"/>
      </rPr>
      <t>2</t>
    </r>
    <r>
      <rPr>
        <sz val="9"/>
        <color theme="1"/>
        <rFont val="Calibri"/>
        <family val="2"/>
        <scheme val="minor"/>
      </rPr>
      <t>e on cars and leasing takes outset in Finance Denmark's proposed method for cars and leasing dated 27 September 2021, which is a further development of the methods from the first version of Finance Denmark's model for carbon footprint. In addition, we use a spreadsheet from National Banks in Denmark/LOPI, which contains three different methods for calculating CO</t>
    </r>
    <r>
      <rPr>
        <vertAlign val="subscript"/>
        <sz val="9"/>
        <color theme="1"/>
        <rFont val="Calibri"/>
        <family val="2"/>
        <scheme val="minor"/>
      </rPr>
      <t>2</t>
    </r>
    <r>
      <rPr>
        <sz val="9"/>
        <color theme="1"/>
        <rFont val="Calibri"/>
        <family val="2"/>
        <scheme val="minor"/>
      </rPr>
      <t xml:space="preserve"> emissions from cars. We use method C, which is the most detailed version of the three methods, as we know the type of fuel and engine sizes of the cars in the portfolio. The spreadsheet is available internally and contains statistical emissions data based on basic data from the Danish Centre for Environment and Energy (DCE) at Aarhus University. We use the spreadsheet on the full portfolio, even though we have access to more specific data via the Danish Motor Vehicle Agency (DMR) and knowing that statistical data and assumptions must be calculated as data quality 4. This is due to uncertainty about the specific data in the DMR:
1) Specific emissions data from the DMR is based on a CO</t>
    </r>
    <r>
      <rPr>
        <vertAlign val="subscript"/>
        <sz val="9"/>
        <color theme="1"/>
        <rFont val="Calibri"/>
        <family val="2"/>
        <scheme val="minor"/>
      </rPr>
      <t>2</t>
    </r>
    <r>
      <rPr>
        <sz val="9"/>
        <color theme="1"/>
        <rFont val="Calibri"/>
        <family val="2"/>
        <scheme val="minor"/>
      </rPr>
      <t>e norm for each financed car and on the fuel, engine size and estimated use of the individual car. However, the challenge of this emissions data is that 86% of it is based on the old assessment procedure "New European Driving Cycle" (NEDC), whereas 14% of it builds on the new procedure "Worldwide Harmonized Light Vehicle Test Procedure" (WLTP). The WLTP better reflects the driving pattern when actually driving and therefore provides a more fair picture of the car's actual fuel consumption and CO</t>
    </r>
    <r>
      <rPr>
        <vertAlign val="subscript"/>
        <sz val="9"/>
        <color theme="1"/>
        <rFont val="Calibri"/>
        <family val="2"/>
        <scheme val="minor"/>
      </rPr>
      <t>2</t>
    </r>
    <r>
      <rPr>
        <sz val="9"/>
        <color theme="1"/>
        <rFont val="Calibri"/>
        <family val="2"/>
        <scheme val="minor"/>
      </rPr>
      <t xml:space="preserve"> emissions. 
2) Furthermore, the specific emissions data from the DMR on electric cars only considers the car's direct emissions (scope 1) and not the car's indirect emissions from the consumption of purchased electricity (scope 2). Finance Denmark assesses that the most correct method is to include scope 1 and scope 2 of the car, and this is ensured by applying the spreadsheet and the statistical data and assumptions.
Statistical emissions data cannot, by definition, reflect the specific CO</t>
    </r>
    <r>
      <rPr>
        <vertAlign val="subscript"/>
        <sz val="9"/>
        <color theme="1"/>
        <rFont val="Calibri"/>
        <family val="2"/>
        <scheme val="minor"/>
      </rPr>
      <t>2</t>
    </r>
    <r>
      <rPr>
        <sz val="9"/>
        <color theme="1"/>
        <rFont val="Calibri"/>
        <family val="2"/>
        <scheme val="minor"/>
      </rPr>
      <t>e emissions from the individual car, as a particularly low or high level of usage among individual car owners cannot be reflected in the average. Nor can statistics reflect how large a share of the usage of a plug-in hybrid car is powered by electricity or petrol. Nonetheless, we believe that using the spreadsheet with statistical data and assumptions provides a good and fair overview of total greenhouse gas emissions from the car portfolio, and we will be able to measure changes in emissions as more customers replace their petrol and diesel cars with electric cars and plug-in hybrid cars.</t>
    </r>
  </si>
  <si>
    <r>
      <rPr>
        <b/>
        <sz val="9"/>
        <color theme="1"/>
        <rFont val="Calibri"/>
        <family val="2"/>
        <scheme val="minor"/>
      </rPr>
      <t>Accounting policies:</t>
    </r>
    <r>
      <rPr>
        <sz val="9"/>
        <color theme="1"/>
        <rFont val="Calibri"/>
        <family val="2"/>
        <scheme val="minor"/>
      </rPr>
      <t xml:space="preserve">  
Business activity for the calculations is as at the end of the year. Car loans to private customers are included in the calculations, and the business activity is stated as loans before impairments. 
Our first calculation of CO</t>
    </r>
    <r>
      <rPr>
        <vertAlign val="subscript"/>
        <sz val="9"/>
        <color theme="1"/>
        <rFont val="Calibri"/>
        <family val="2"/>
        <scheme val="minor"/>
      </rPr>
      <t>2</t>
    </r>
    <r>
      <rPr>
        <sz val="9"/>
        <color theme="1"/>
        <rFont val="Calibri"/>
        <family val="2"/>
        <scheme val="minor"/>
      </rPr>
      <t>e on cars and leasing takes outset in Finance Denmark's proposed method for cars and leasing dated 27 September 2021, which is a further development of the methods from the first version of Finance Denmark's model for carbon footprint. In addition, we use a spreadsheet from National Banks in Denmark/LOPI, which contains three different methods for calculating CO</t>
    </r>
    <r>
      <rPr>
        <vertAlign val="subscript"/>
        <sz val="9"/>
        <color theme="1"/>
        <rFont val="Calibri"/>
        <family val="2"/>
        <scheme val="minor"/>
      </rPr>
      <t>2</t>
    </r>
    <r>
      <rPr>
        <sz val="9"/>
        <color theme="1"/>
        <rFont val="Calibri"/>
        <family val="2"/>
        <scheme val="minor"/>
      </rPr>
      <t xml:space="preserve"> emissions from cars. We use method C, which is the most detailed version, as we know the type of fuel and engine sizes of the cars in the portfolio. The spreadsheet is available internally and contains statistical emissions data based on basic data from the Danish Centre for Environment and Energy (DCE) at Aarhus University. We use the spreadsheet on the full portfolio, even though we have access to more specific data via the Danish Motor Vehicle Agency (DMR) and knowing that statistical data and assumptions must be calculated as data quality 4. This is due to uncertainty about the specific data in the DMR:
1) Specific emissions data from the DMR is based on a CO</t>
    </r>
    <r>
      <rPr>
        <vertAlign val="subscript"/>
        <sz val="9"/>
        <color theme="1"/>
        <rFont val="Calibri"/>
        <family val="2"/>
        <scheme val="minor"/>
      </rPr>
      <t>2</t>
    </r>
    <r>
      <rPr>
        <sz val="9"/>
        <color theme="1"/>
        <rFont val="Calibri"/>
        <family val="2"/>
        <scheme val="minor"/>
      </rPr>
      <t>e norm for each financed car and on the fuel, engine size and estimated use of the individual car. However, the challenge of this emissions data is that 86% of it is based on the old assessment procedure "New European Driving Cycle" (NEDC), whereas 14% of it builds on the new procedure "Worldwide Harmonized Light Vehicle Test Procedure" (WLTP). The WLTP better reflects the driving pattern when actually driving and therefore provides a more fair picture of the car's actual fuel consumption and CO</t>
    </r>
    <r>
      <rPr>
        <vertAlign val="subscript"/>
        <sz val="9"/>
        <color theme="1"/>
        <rFont val="Calibri"/>
        <family val="2"/>
        <scheme val="minor"/>
      </rPr>
      <t>2</t>
    </r>
    <r>
      <rPr>
        <sz val="9"/>
        <color theme="1"/>
        <rFont val="Calibri"/>
        <family val="2"/>
        <scheme val="minor"/>
      </rPr>
      <t xml:space="preserve"> emissions. 
2) Furthermore, the specific emissions data from the DMR on electric cars only considers the car's direct emissions (scope 1) and not the car's indirect emissions from the consumption of purchased electricity (scope 2). Finance Denmark assesses that the most correct method is to include scope 1 and scope 2 of the car, and this is ensured by applying the spreadsheet and the statistical data and assumptions.
Statistical emissions data cannot, by definition, reflect the specific CO</t>
    </r>
    <r>
      <rPr>
        <vertAlign val="subscript"/>
        <sz val="9"/>
        <color theme="1"/>
        <rFont val="Calibri"/>
        <family val="2"/>
        <scheme val="minor"/>
      </rPr>
      <t>2</t>
    </r>
    <r>
      <rPr>
        <sz val="9"/>
        <color theme="1"/>
        <rFont val="Calibri"/>
        <family val="2"/>
        <scheme val="minor"/>
      </rPr>
      <t>e emissions from the individual car, as a particularly low or high level of usage among individual car owners cannot be reflected in the average. Nor can statistics reflect how large a share of the usage of a plug-in hybrid car is powered by electricity or petrol. Nonetheless, we believe that using the spreadsheet with statistical data and assumptions provides a good and fair overview of total greenhouse gas emissions from the car portfolio, and we will be able to measure changes in emissions as more customers replace their petrol and diesel cars with electric cars and plug-in hybrid cars.</t>
    </r>
  </si>
  <si>
    <r>
      <rPr>
        <b/>
        <sz val="9"/>
        <color theme="1"/>
        <rFont val="Calibri"/>
        <family val="2"/>
        <scheme val="minor"/>
      </rPr>
      <t xml:space="preserve">Accounting policies: </t>
    </r>
    <r>
      <rPr>
        <sz val="9"/>
        <color theme="1"/>
        <rFont val="Calibri"/>
        <family val="2"/>
        <scheme val="minor"/>
      </rPr>
      <t xml:space="preserve"> 
The value of the Bank's exposures is calculated as at the end of the year. All business loans are included in the calculations. Receivables from credit institutions and national banks are not included in the calculation. 
In principle, calculation of financed emissions on business customers can only be carried out when company-specific data is available. However, company-specific data on CO</t>
    </r>
    <r>
      <rPr>
        <vertAlign val="subscript"/>
        <sz val="9"/>
        <color theme="1"/>
        <rFont val="Calibri"/>
        <family val="2"/>
        <scheme val="minor"/>
      </rPr>
      <t>2</t>
    </r>
    <r>
      <rPr>
        <sz val="9"/>
        <color theme="1"/>
        <rFont val="Calibri"/>
        <family val="2"/>
        <scheme val="minor"/>
      </rPr>
      <t>e emissions is scarce, especially for small and medium-sized enterprises which constitute the Bank's entire business portfolio. In 2021, using a best-effort approach, we therefore took outset in the principles from National Banks in Denmark and LOPI's method to calculate CO</t>
    </r>
    <r>
      <rPr>
        <vertAlign val="subscript"/>
        <sz val="9"/>
        <color theme="1"/>
        <rFont val="Calibri"/>
        <family val="2"/>
        <scheme val="minor"/>
      </rPr>
      <t>2</t>
    </r>
    <r>
      <rPr>
        <sz val="9"/>
        <color theme="1"/>
        <rFont val="Calibri"/>
        <family val="2"/>
        <scheme val="minor"/>
      </rPr>
      <t>e emissions from business financing activities. However, we also collected data from Statistics Denmark to increase the amount of emissions data, so that CO</t>
    </r>
    <r>
      <rPr>
        <vertAlign val="subscript"/>
        <sz val="9"/>
        <color theme="1"/>
        <rFont val="Calibri"/>
        <family val="2"/>
        <scheme val="minor"/>
      </rPr>
      <t>2</t>
    </r>
    <r>
      <rPr>
        <sz val="9"/>
        <color theme="1"/>
        <rFont val="Calibri"/>
        <family val="2"/>
        <scheme val="minor"/>
      </rPr>
      <t>e emissions are divided into more sectors than the 10 industries in the calculation method.  We have aggregated data using the industry distribution from the Danish FSA. We have "mapped" this data with the balance sheet figures for the individual industries, so that the Bank's market share in a given industry can be calculated and thereby also the Bank's share of total emissions from the industry. In 2021, this mapping was possible in relation to standard industrial grouping 36. For the sake of clarity, we have aggregated data on 10 industries in the table above. Statistics Denmark's average for the sector only comprises scope 1 and scope 2 emissions from the industries. Therefore, the calculations do not take account of the companies' scope 3 emissions, which for some company's can make up by far the majority of their greenhouse gas emissions. 
A CO</t>
    </r>
    <r>
      <rPr>
        <vertAlign val="subscript"/>
        <sz val="9"/>
        <color theme="1"/>
        <rFont val="Calibri"/>
        <family val="2"/>
        <scheme val="minor"/>
      </rPr>
      <t>2</t>
    </r>
    <r>
      <rPr>
        <sz val="9"/>
        <color theme="1"/>
        <rFont val="Calibri"/>
        <family val="2"/>
        <scheme val="minor"/>
      </rPr>
      <t>e average for an entire industry cannot, by definition, reflect climate efforts by "early adopters" among the Bank's business customers, as improvements will only start to be reflected in the average figure for the industry after they have achieved a significant spread throughout the industry. The calculation above should therefore be considered as an estimate and not as a specific calculation. For the same reason, we prefer company-specific CO</t>
    </r>
    <r>
      <rPr>
        <vertAlign val="subscript"/>
        <sz val="9"/>
        <color theme="1"/>
        <rFont val="Calibri"/>
        <family val="2"/>
        <scheme val="minor"/>
      </rPr>
      <t>2</t>
    </r>
    <r>
      <rPr>
        <sz val="9"/>
        <color theme="1"/>
        <rFont val="Calibri"/>
        <family val="2"/>
        <scheme val="minor"/>
      </rPr>
      <t>e data, and we are working on being able to replace the average figure for the industry with company-specific CO</t>
    </r>
    <r>
      <rPr>
        <vertAlign val="subscript"/>
        <sz val="9"/>
        <color theme="1"/>
        <rFont val="Calibri"/>
        <family val="2"/>
        <scheme val="minor"/>
      </rPr>
      <t>2</t>
    </r>
    <r>
      <rPr>
        <sz val="9"/>
        <color theme="1"/>
        <rFont val="Calibri"/>
        <family val="2"/>
        <scheme val="minor"/>
      </rPr>
      <t>e data. The Bank offers a digital tool "Valified" to help business customers get started with their sustainability reporting, including reporting CO</t>
    </r>
    <r>
      <rPr>
        <vertAlign val="subscript"/>
        <sz val="9"/>
        <color theme="1"/>
        <rFont val="Calibri"/>
        <family val="2"/>
        <scheme val="minor"/>
      </rPr>
      <t>2</t>
    </r>
    <r>
      <rPr>
        <sz val="9"/>
        <color theme="1"/>
        <rFont val="Calibri"/>
        <family val="2"/>
        <scheme val="minor"/>
      </rPr>
      <t xml:space="preserve">e. Our hope is that, over the years, this service will help increase the availability of company-specific data among our business customers. </t>
    </r>
  </si>
  <si>
    <r>
      <rPr>
        <b/>
        <sz val="9"/>
        <color theme="1"/>
        <rFont val="Calibri"/>
        <family val="2"/>
        <scheme val="minor"/>
      </rPr>
      <t>Accounting policies:</t>
    </r>
    <r>
      <rPr>
        <sz val="9"/>
        <color theme="1"/>
        <rFont val="Calibri"/>
        <family val="2"/>
        <scheme val="minor"/>
      </rPr>
      <t xml:space="preserve">  
The value of AL Finans's exposures is calculated as at the end of the year. Business loans are included in the calculations. Receivables from credit institutions and national banks are not included in the calculation. 
In principle, calculation of financed emissions on business customers can only be carried out when company-specific data is available. However, company-specific data on CO</t>
    </r>
    <r>
      <rPr>
        <vertAlign val="subscript"/>
        <sz val="9"/>
        <color theme="1"/>
        <rFont val="Calibri"/>
        <family val="2"/>
        <scheme val="minor"/>
      </rPr>
      <t>2</t>
    </r>
    <r>
      <rPr>
        <sz val="9"/>
        <color theme="1"/>
        <rFont val="Calibri"/>
        <family val="2"/>
        <scheme val="minor"/>
      </rPr>
      <t>e emissions is scarce, especially for small and medium-sized enterprises which constitute the Bank's entire business portfolio. In 2021, using a best-effort approach, we therefore took outset in the principles from National Banks in Denmark and LOPI's method to calculate CO</t>
    </r>
    <r>
      <rPr>
        <vertAlign val="subscript"/>
        <sz val="9"/>
        <color theme="1"/>
        <rFont val="Calibri"/>
        <family val="2"/>
        <scheme val="minor"/>
      </rPr>
      <t>2</t>
    </r>
    <r>
      <rPr>
        <sz val="9"/>
        <color theme="1"/>
        <rFont val="Calibri"/>
        <family val="2"/>
        <scheme val="minor"/>
      </rPr>
      <t>e emissions from business financing activities. However, we also collected data from Statistics Denmark to increase the amount of emissions data, so that CO</t>
    </r>
    <r>
      <rPr>
        <vertAlign val="subscript"/>
        <sz val="9"/>
        <color theme="1"/>
        <rFont val="Calibri"/>
        <family val="2"/>
        <scheme val="minor"/>
      </rPr>
      <t>2</t>
    </r>
    <r>
      <rPr>
        <sz val="9"/>
        <color theme="1"/>
        <rFont val="Calibri"/>
        <family val="2"/>
        <scheme val="minor"/>
      </rPr>
      <t>e emissions are divided into more sectors than the 10 industries in the calculation method.  We have aggregated data using the industry distribution from the Danish FSA. We have "mapped" this data with the balance sheet figures for the individual industries, so that the Bank's market share in a given industry can be calculated and thereby also the Bank's share of total emissions from the industry. In 2021, this "mapping" was possible in relation to standard industrial grouping 36. For the sake of clarity, we have aggregated data on 10 industries in the table above. Statistics Denmark's average for the sector only comprises scope 1 and scope 2 emissions from the industries. Therefore, the calculations do not take account of the companies' scope 3 emissions, which for some company's can make up by far the majority of their greenhouse gas emissions. 
A CO</t>
    </r>
    <r>
      <rPr>
        <vertAlign val="subscript"/>
        <sz val="9"/>
        <color theme="1"/>
        <rFont val="Calibri"/>
        <family val="2"/>
        <scheme val="minor"/>
      </rPr>
      <t>2</t>
    </r>
    <r>
      <rPr>
        <sz val="9"/>
        <color theme="1"/>
        <rFont val="Calibri"/>
        <family val="2"/>
        <scheme val="minor"/>
      </rPr>
      <t>e average for an entire industry cannot, by definition, reflect climate efforts by "early adopters" among the Bank's business customers, as improvements will only start to be reflected in the average figure for the industry after they have achieved a significant spread throughout the industry. The calculation above should therefore be considered as an estimate and not as a specific calculation. For the same reason, we prefer company-specific CO</t>
    </r>
    <r>
      <rPr>
        <vertAlign val="subscript"/>
        <sz val="9"/>
        <color theme="1"/>
        <rFont val="Calibri"/>
        <family val="2"/>
        <scheme val="minor"/>
      </rPr>
      <t>2</t>
    </r>
    <r>
      <rPr>
        <sz val="9"/>
        <color theme="1"/>
        <rFont val="Calibri"/>
        <family val="2"/>
        <scheme val="minor"/>
      </rPr>
      <t>e data, and we are working on being able to replace the average figure for the industry with company-specific CO</t>
    </r>
    <r>
      <rPr>
        <vertAlign val="subscript"/>
        <sz val="9"/>
        <color theme="1"/>
        <rFont val="Calibri"/>
        <family val="2"/>
        <scheme val="minor"/>
      </rPr>
      <t>2</t>
    </r>
    <r>
      <rPr>
        <sz val="9"/>
        <color theme="1"/>
        <rFont val="Calibri"/>
        <family val="2"/>
        <scheme val="minor"/>
      </rPr>
      <t>e data. The Bank offers a digital tool "Valified" to help business customers get started with their sustainability reporting, including reporting CO</t>
    </r>
    <r>
      <rPr>
        <vertAlign val="subscript"/>
        <sz val="9"/>
        <color theme="1"/>
        <rFont val="Calibri"/>
        <family val="2"/>
        <scheme val="minor"/>
      </rPr>
      <t>2</t>
    </r>
    <r>
      <rPr>
        <sz val="9"/>
        <color theme="1"/>
        <rFont val="Calibri"/>
        <family val="2"/>
        <scheme val="minor"/>
      </rPr>
      <t xml:space="preserve">e. Our hope is that, over the years, this service will help increase the availability of company-specific data among our business customers. 		</t>
    </r>
  </si>
  <si>
    <r>
      <rPr>
        <b/>
        <sz val="9"/>
        <color theme="1"/>
        <rFont val="Calibri"/>
        <family val="2"/>
        <scheme val="minor"/>
      </rPr>
      <t xml:space="preserve">Accounting policies: </t>
    </r>
    <r>
      <rPr>
        <sz val="9"/>
        <color theme="1"/>
        <rFont val="Calibri"/>
        <family val="2"/>
        <scheme val="minor"/>
      </rPr>
      <t xml:space="preserve"> 
Business activity for the calculations is assessed on the basis of portfolios and market values in mid-December 2021. CO</t>
    </r>
    <r>
      <rPr>
        <vertAlign val="subscript"/>
        <sz val="9"/>
        <color theme="1"/>
        <rFont val="Calibri"/>
        <family val="2"/>
        <scheme val="minor"/>
      </rPr>
      <t>2</t>
    </r>
    <r>
      <rPr>
        <sz val="9"/>
        <color theme="1"/>
        <rFont val="Calibri"/>
        <family val="2"/>
        <scheme val="minor"/>
      </rPr>
      <t xml:space="preserve">e data applies to investments on behalf of customers as well as investments of the Bank's own portfolio. Investments on behalf of customers include </t>
    </r>
    <r>
      <rPr>
        <i/>
        <sz val="9"/>
        <color theme="1"/>
        <rFont val="Calibri"/>
        <family val="2"/>
        <scheme val="minor"/>
      </rPr>
      <t>AL FormueInvest, AL LetInvest</t>
    </r>
    <r>
      <rPr>
        <sz val="9"/>
        <color theme="1"/>
        <rFont val="Calibri"/>
        <family val="2"/>
        <scheme val="minor"/>
      </rPr>
      <t xml:space="preserve">, Individual discretionary mandates (power of attorney agreements) and </t>
    </r>
    <r>
      <rPr>
        <i/>
        <sz val="9"/>
        <color theme="1"/>
        <rFont val="Calibri"/>
        <family val="2"/>
        <scheme val="minor"/>
      </rPr>
      <t>AL PuljeInvest</t>
    </r>
    <r>
      <rPr>
        <sz val="9"/>
        <color theme="1"/>
        <rFont val="Calibri"/>
        <family val="2"/>
        <scheme val="minor"/>
      </rPr>
      <t>.
 Customers' self-directed investments (including AL Investment service) are thus not included. The own portfolio comprises the total portfolio managed by Arbejdernes Landsbank's Treasury unit, however excluding the Group's trading portfolio and ownership interests in AL Finans, own shares, Ejendomsselskabet Sluseholmen and Vestjysk Bank. Arbejdernes Landsbank's associated companies TestaViva and Young Money are counted in as part of the own portfolio. 
Arbejdernes Landsbank uses data from the Reuters EIKON system to calculate emissions for investments in shares, corporate bonds and mortgage-credit bonds. These classes of assets cover by far the majority of CO</t>
    </r>
    <r>
      <rPr>
        <vertAlign val="subscript"/>
        <sz val="9"/>
        <color theme="1"/>
        <rFont val="Calibri"/>
        <family val="2"/>
        <scheme val="minor"/>
      </rPr>
      <t>2</t>
    </r>
    <r>
      <rPr>
        <sz val="9"/>
        <color theme="1"/>
        <rFont val="Calibri"/>
        <family val="2"/>
        <scheme val="minor"/>
      </rPr>
      <t>e emissions emissions from investments. The data from Reuters EIKON consists of company-specific data on companies' scope 1 and scope 2 emissions as well as estimated emissions to a limited extent. Some companies only state one total figure for scope 1 and scope 2, and this is why the sum of scope 1 and scope 2 in some cases is higher than scope 1 and scope 2, respectively. For Danish mortgage-credit bonds, we used data from the individual institution, if this data was available, and otherwise an average. 
Technically, we calculate CO</t>
    </r>
    <r>
      <rPr>
        <vertAlign val="subscript"/>
        <sz val="9"/>
        <color theme="1"/>
        <rFont val="Calibri"/>
        <family val="2"/>
        <scheme val="minor"/>
      </rPr>
      <t>2</t>
    </r>
    <r>
      <rPr>
        <sz val="9"/>
        <color theme="1"/>
        <rFont val="Calibri"/>
        <family val="2"/>
        <scheme val="minor"/>
      </rPr>
      <t>e company by company, and then we look at how large a share of these emissions are "ours" based on the market value of our investment in relation to the company's value (using the metric EVIC (Enterprise Value Including Cash) as recommended by the EU). It is currently not possible to obtain CO</t>
    </r>
    <r>
      <rPr>
        <vertAlign val="subscript"/>
        <sz val="9"/>
        <color theme="1"/>
        <rFont val="Calibri"/>
        <family val="2"/>
        <scheme val="minor"/>
      </rPr>
      <t>2</t>
    </r>
    <r>
      <rPr>
        <sz val="9"/>
        <color theme="1"/>
        <rFont val="Calibri"/>
        <family val="2"/>
        <scheme val="minor"/>
      </rPr>
      <t>e data for ship credits. These credits are likely to have a high carbon footprint. We expect that data will be available in 2022. There is currently no CO</t>
    </r>
    <r>
      <rPr>
        <vertAlign val="subscript"/>
        <sz val="9"/>
        <color theme="1"/>
        <rFont val="Calibri"/>
        <family val="2"/>
        <scheme val="minor"/>
      </rPr>
      <t>2</t>
    </r>
    <r>
      <rPr>
        <sz val="9"/>
        <color theme="1"/>
        <rFont val="Calibri"/>
        <family val="2"/>
        <scheme val="minor"/>
      </rPr>
      <t>e data for government bonds. We consider the level of CO2e from cash to be zero. Many investments are made in funds. In most cases, it has been possible to make CO</t>
    </r>
    <r>
      <rPr>
        <vertAlign val="subscript"/>
        <sz val="9"/>
        <color theme="1"/>
        <rFont val="Calibri"/>
        <family val="2"/>
        <scheme val="minor"/>
      </rPr>
      <t>2</t>
    </r>
    <r>
      <rPr>
        <sz val="9"/>
        <color theme="1"/>
        <rFont val="Calibri"/>
        <family val="2"/>
        <scheme val="minor"/>
      </rPr>
      <t>e calculations for the underlying investments.
The totals in the table only show CO</t>
    </r>
    <r>
      <rPr>
        <vertAlign val="subscript"/>
        <sz val="9"/>
        <color theme="1"/>
        <rFont val="Calibri"/>
        <family val="2"/>
        <scheme val="minor"/>
      </rPr>
      <t>2</t>
    </r>
    <r>
      <rPr>
        <sz val="9"/>
        <color theme="1"/>
        <rFont val="Calibri"/>
        <family val="2"/>
        <scheme val="minor"/>
      </rPr>
      <t>e for the securities for which it has been possible to calculate CO</t>
    </r>
    <r>
      <rPr>
        <vertAlign val="subscript"/>
        <sz val="9"/>
        <color theme="1"/>
        <rFont val="Calibri"/>
        <family val="2"/>
        <scheme val="minor"/>
      </rPr>
      <t>2</t>
    </r>
    <r>
      <rPr>
        <sz val="9"/>
        <color theme="1"/>
        <rFont val="Calibri"/>
        <family val="2"/>
        <scheme val="minor"/>
      </rPr>
      <t>e. The carbon footprint (tonnes of CO</t>
    </r>
    <r>
      <rPr>
        <vertAlign val="subscript"/>
        <sz val="9"/>
        <color theme="1"/>
        <rFont val="Calibri"/>
        <family val="2"/>
        <scheme val="minor"/>
      </rPr>
      <t>2</t>
    </r>
    <r>
      <rPr>
        <sz val="9"/>
        <color theme="1"/>
        <rFont val="Calibri"/>
        <family val="2"/>
        <scheme val="minor"/>
      </rPr>
      <t>e/DKK mill.) is calculated so that the calculated CO</t>
    </r>
    <r>
      <rPr>
        <vertAlign val="subscript"/>
        <sz val="9"/>
        <color theme="1"/>
        <rFont val="Calibri"/>
        <family val="2"/>
        <scheme val="minor"/>
      </rPr>
      <t>2</t>
    </r>
    <r>
      <rPr>
        <sz val="9"/>
        <color theme="1"/>
        <rFont val="Calibri"/>
        <family val="2"/>
        <scheme val="minor"/>
      </rPr>
      <t>e is only distributed on the portfolios for which we were able to obtain CO</t>
    </r>
    <r>
      <rPr>
        <vertAlign val="subscript"/>
        <sz val="9"/>
        <color theme="1"/>
        <rFont val="Calibri"/>
        <family val="2"/>
        <scheme val="minor"/>
      </rPr>
      <t>2</t>
    </r>
    <r>
      <rPr>
        <sz val="9"/>
        <color theme="1"/>
        <rFont val="Calibri"/>
        <family val="2"/>
        <scheme val="minor"/>
      </rPr>
      <t>e figures. This means that we assume that the carbon footprint for the part of the portfolio for which we have no data corresponds to the part for which we have data. We expect that the quantity and quality of data will be improved over time, and Arbejdernes Landsbank will continuously use this to improve calculations of the carbon footprint.</t>
    </r>
  </si>
  <si>
    <r>
      <rPr>
        <b/>
        <sz val="9"/>
        <color theme="1"/>
        <rFont val="Calibri"/>
        <family val="2"/>
        <scheme val="minor"/>
      </rPr>
      <t>Background</t>
    </r>
    <r>
      <rPr>
        <sz val="9"/>
        <color theme="1"/>
        <rFont val="Calibri"/>
        <family val="2"/>
        <scheme val="minor"/>
      </rPr>
      <t xml:space="preserve">
Arbejdernes Landsbank has an ambition to report on its own environmental impact every year as well as on that of AL Finans. Reporting principles and the database are described in the tables below. As a general rule, reporting period covers the period from 1 January to 31 December for the relevant reporting year. Unfortunately, not all district-heating companies in Denmark have installed digital heat meters on consumption and do not publish the annual consumption until March/April. Therefore, a small quantity of data uses the earliest data available (previous year). In some cases, water accounts from local district-heating companies use non-calendar financial years and have no standard period. Therefore, we use annual statements covering 12 months of consumption, which can cover both the year concerned and the year before.  </t>
    </r>
  </si>
  <si>
    <r>
      <rPr>
        <b/>
        <sz val="9"/>
        <color theme="1"/>
        <rFont val="Calibri"/>
        <family val="2"/>
        <scheme val="minor"/>
      </rPr>
      <t>Reporting principles:</t>
    </r>
    <r>
      <rPr>
        <sz val="9"/>
        <color theme="1"/>
        <rFont val="Calibri"/>
        <family val="2"/>
        <scheme val="minor"/>
      </rPr>
      <t xml:space="preserve">
Area is defined as square metres of which Arbejdernes Landsbank and AL Finans exercise operational control and covers the Bank's main offices and branches. Electricity consumption is based on data from digital meters from our electricity supply company Ørsted. The location-based electricity consumption is 0, because we only purchase green electricity. The market-based electricity consumption is based on data from Ørsted's Environmental Product Declaration. Heating consumption is based on data available digitally and manually from the district heating companies. Water is based on data available digitally and manually from the water utilities. We do not convert water consumption into CO</t>
    </r>
    <r>
      <rPr>
        <vertAlign val="subscript"/>
        <sz val="9"/>
        <color theme="1"/>
        <rFont val="Calibri"/>
        <family val="2"/>
        <scheme val="minor"/>
      </rPr>
      <t>2</t>
    </r>
    <r>
      <rPr>
        <sz val="9"/>
        <color theme="1"/>
        <rFont val="Calibri"/>
        <family val="2"/>
        <scheme val="minor"/>
      </rPr>
      <t>e, because consumption and impacts are assessed to be almost negligible. Public transport is based on data on the Bank's business travel cards (</t>
    </r>
    <r>
      <rPr>
        <i/>
        <sz val="9"/>
        <color theme="1"/>
        <rFont val="Calibri"/>
        <family val="2"/>
        <scheme val="minor"/>
      </rPr>
      <t>Rejsekort Corporate</t>
    </r>
    <r>
      <rPr>
        <sz val="9"/>
        <color theme="1"/>
        <rFont val="Calibri"/>
        <family val="2"/>
        <scheme val="minor"/>
      </rPr>
      <t>), and we use CO</t>
    </r>
    <r>
      <rPr>
        <vertAlign val="subscript"/>
        <sz val="9"/>
        <color theme="1"/>
        <rFont val="Calibri"/>
        <family val="2"/>
        <scheme val="minor"/>
      </rPr>
      <t>2</t>
    </r>
    <r>
      <rPr>
        <sz val="9"/>
        <color theme="1"/>
        <rFont val="Calibri"/>
        <family val="2"/>
        <scheme val="minor"/>
      </rPr>
      <t>e data from DSB's environmental product declarations. Car transport is based on data on mileage allowance and kilometres travelled by our vehicle fleet, and we use CO</t>
    </r>
    <r>
      <rPr>
        <vertAlign val="subscript"/>
        <sz val="9"/>
        <color theme="1"/>
        <rFont val="Calibri"/>
        <family val="2"/>
        <scheme val="minor"/>
      </rPr>
      <t>2</t>
    </r>
    <r>
      <rPr>
        <sz val="9"/>
        <color theme="1"/>
        <rFont val="Calibri"/>
        <family val="2"/>
        <scheme val="minor"/>
      </rPr>
      <t>e data from Statistics Denmark (WLTP, 2020) to calculate  employees' travel in cars during working hours. In 2021, food is based on data from "The Big Climate Database" from  CONCITO. In 2020, food was based on data from Aarhus University's "List of food's carbon footprint" by Lisbeth Mogensen et al. Purchases are based on data from cooperation partners who supply data in DKK broken down by environmentally certified purchases and total purchases – and CO</t>
    </r>
    <r>
      <rPr>
        <vertAlign val="subscript"/>
        <sz val="9"/>
        <color theme="1"/>
        <rFont val="Calibri"/>
        <family val="2"/>
        <scheme val="minor"/>
      </rPr>
      <t>2</t>
    </r>
    <r>
      <rPr>
        <sz val="9"/>
        <color theme="1"/>
        <rFont val="Calibri"/>
        <family val="2"/>
        <scheme val="minor"/>
      </rPr>
      <t>e emissions data from the Danish Business Authority's CO</t>
    </r>
    <r>
      <rPr>
        <vertAlign val="subscript"/>
        <sz val="9"/>
        <color theme="1"/>
        <rFont val="Calibri"/>
        <family val="2"/>
        <scheme val="minor"/>
      </rPr>
      <t>2</t>
    </r>
    <r>
      <rPr>
        <sz val="9"/>
        <color theme="1"/>
        <rFont val="Calibri"/>
        <family val="2"/>
        <scheme val="minor"/>
      </rPr>
      <t>e calculator (EXIOBASE v3.3.16b2 (v. 2020 m. 2011-data) which includes an extensive life cycle database. Resource management (waste) is based on data from Totalaffald. Totalaffald has calculated and provided CO</t>
    </r>
    <r>
      <rPr>
        <vertAlign val="subscript"/>
        <sz val="9"/>
        <color theme="1"/>
        <rFont val="Calibri"/>
        <family val="2"/>
        <scheme val="minor"/>
      </rPr>
      <t>2</t>
    </r>
    <r>
      <rPr>
        <sz val="9"/>
        <color theme="1"/>
        <rFont val="Calibri"/>
        <family val="2"/>
        <scheme val="minor"/>
      </rPr>
      <t xml:space="preserve">e data to the Bank. </t>
    </r>
  </si>
  <si>
    <r>
      <rPr>
        <b/>
        <sz val="9"/>
        <color rgb="FF000000"/>
        <rFont val="Calibri"/>
        <family val="2"/>
        <scheme val="minor"/>
      </rPr>
      <t>DKK mill.</t>
    </r>
  </si>
  <si>
    <r>
      <rPr>
        <b/>
        <sz val="9"/>
        <color rgb="FF000000"/>
        <rFont val="Calibri"/>
        <family val="2"/>
        <scheme val="minor"/>
      </rPr>
      <t>Share as % of total assets</t>
    </r>
  </si>
  <si>
    <r>
      <rPr>
        <b/>
        <sz val="11"/>
        <color theme="0"/>
        <rFont val="Calibri"/>
        <family val="2"/>
        <scheme val="minor"/>
      </rPr>
      <t>Customers</t>
    </r>
  </si>
  <si>
    <r>
      <rPr>
        <sz val="9"/>
        <color rgb="FF000000"/>
        <rFont val="Calibri"/>
        <family val="2"/>
        <scheme val="minor"/>
      </rPr>
      <t>Customer satisfaction, Voxmeter, annual</t>
    </r>
  </si>
  <si>
    <r>
      <rPr>
        <sz val="9"/>
        <color theme="1"/>
        <rFont val="Calibri"/>
        <family val="2"/>
        <scheme val="minor"/>
      </rPr>
      <t>Number</t>
    </r>
  </si>
  <si>
    <r>
      <rPr>
        <sz val="9"/>
        <color theme="1"/>
        <rFont val="Calibri"/>
        <family val="2"/>
        <scheme val="minor"/>
      </rPr>
      <t>Number</t>
    </r>
  </si>
  <si>
    <r>
      <rPr>
        <sz val="9"/>
        <color theme="1"/>
        <rFont val="Calibri"/>
        <family val="2"/>
        <scheme val="minor"/>
      </rPr>
      <t>Number</t>
    </r>
  </si>
  <si>
    <r>
      <rPr>
        <sz val="9"/>
        <color theme="1"/>
        <rFont val="Calibri"/>
        <family val="2"/>
        <scheme val="minor"/>
      </rPr>
      <t>Number</t>
    </r>
  </si>
  <si>
    <r>
      <rPr>
        <b/>
        <sz val="9"/>
        <color theme="1"/>
        <rFont val="Calibri"/>
        <family val="2"/>
        <scheme val="minor"/>
      </rPr>
      <t>Unit</t>
    </r>
  </si>
  <si>
    <r>
      <rPr>
        <sz val="9"/>
        <color rgb="FF000000"/>
        <rFont val="Calibri"/>
        <family val="2"/>
        <scheme val="minor"/>
      </rPr>
      <t>Total customers</t>
    </r>
  </si>
  <si>
    <r>
      <rPr>
        <sz val="9"/>
        <color rgb="FF000000"/>
        <rFont val="Calibri"/>
        <family val="2"/>
        <scheme val="minor"/>
      </rPr>
      <t>Number</t>
    </r>
  </si>
  <si>
    <r>
      <rPr>
        <sz val="9"/>
        <color rgb="FF000000"/>
        <rFont val="Calibri"/>
        <family val="2"/>
        <scheme val="minor"/>
      </rPr>
      <t>- of whom private customers</t>
    </r>
  </si>
  <si>
    <r>
      <rPr>
        <sz val="9"/>
        <color rgb="FF000000"/>
        <rFont val="Calibri"/>
        <family val="2"/>
        <scheme val="minor"/>
      </rPr>
      <t xml:space="preserve">Number </t>
    </r>
  </si>
  <si>
    <r>
      <rPr>
        <sz val="9"/>
        <color theme="1"/>
        <rFont val="Calibri"/>
        <family val="2"/>
        <scheme val="minor"/>
      </rPr>
      <t>- of whom business customers</t>
    </r>
  </si>
  <si>
    <r>
      <rPr>
        <sz val="9"/>
        <color theme="1"/>
        <rFont val="Calibri"/>
        <family val="2"/>
        <scheme val="minor"/>
      </rPr>
      <t>Number</t>
    </r>
  </si>
  <si>
    <r>
      <rPr>
        <b/>
        <sz val="11"/>
        <color theme="0"/>
        <rFont val="Calibri"/>
        <family val="2"/>
        <scheme val="minor"/>
      </rPr>
      <t>Employees</t>
    </r>
  </si>
  <si>
    <r>
      <rPr>
        <b/>
        <sz val="9"/>
        <color theme="1"/>
        <rFont val="Calibri"/>
        <family val="2"/>
        <scheme val="minor"/>
      </rPr>
      <t>Unit</t>
    </r>
  </si>
  <si>
    <r>
      <rPr>
        <sz val="9"/>
        <color rgb="FF000000"/>
        <rFont val="Calibri"/>
        <family val="2"/>
        <scheme val="minor"/>
      </rPr>
      <t>FTE</t>
    </r>
  </si>
  <si>
    <r>
      <rPr>
        <sz val="9"/>
        <color rgb="FF000000"/>
        <rFont val="Calibri"/>
        <family val="2"/>
        <scheme val="minor"/>
      </rPr>
      <t>% women</t>
    </r>
  </si>
  <si>
    <r>
      <rPr>
        <sz val="9"/>
        <color rgb="FF000000"/>
        <rFont val="Calibri"/>
        <family val="2"/>
        <scheme val="minor"/>
      </rPr>
      <t>% men</t>
    </r>
  </si>
  <si>
    <r>
      <rPr>
        <sz val="9"/>
        <color rgb="FF000000"/>
        <rFont val="Calibri"/>
        <family val="2"/>
        <scheme val="minor"/>
      </rPr>
      <t>at least 40</t>
    </r>
  </si>
  <si>
    <r>
      <rPr>
        <sz val="9"/>
        <color rgb="FF000000"/>
        <rFont val="Calibri"/>
        <family val="2"/>
        <scheme val="minor"/>
      </rPr>
      <t>%</t>
    </r>
  </si>
  <si>
    <r>
      <rPr>
        <b/>
        <sz val="9"/>
        <color theme="1"/>
        <rFont val="Calibri"/>
        <family val="2"/>
        <scheme val="minor"/>
      </rPr>
      <t>Unit</t>
    </r>
  </si>
  <si>
    <r>
      <rPr>
        <sz val="9"/>
        <color rgb="FF000000"/>
        <rFont val="Calibri"/>
        <family val="2"/>
        <scheme val="minor"/>
      </rPr>
      <t>Full-time workforce</t>
    </r>
  </si>
  <si>
    <r>
      <rPr>
        <sz val="9"/>
        <color rgb="FF000000"/>
        <rFont val="Calibri"/>
        <family val="2"/>
        <scheme val="minor"/>
      </rPr>
      <t>FTE</t>
    </r>
  </si>
  <si>
    <r>
      <rPr>
        <sz val="9"/>
        <rFont val="Calibri"/>
        <family val="2"/>
        <scheme val="minor"/>
      </rPr>
      <t>-</t>
    </r>
    <r>
      <rPr>
        <sz val="9"/>
        <color rgb="FF000000"/>
        <rFont val="Calibri"/>
        <family val="2"/>
        <scheme val="minor"/>
      </rPr>
      <t xml:space="preserve"> of whom women</t>
    </r>
  </si>
  <si>
    <r>
      <rPr>
        <sz val="9"/>
        <rFont val="Calibri"/>
        <family val="2"/>
        <scheme val="minor"/>
      </rPr>
      <t>-</t>
    </r>
    <r>
      <rPr>
        <sz val="9"/>
        <color rgb="FF000000"/>
        <rFont val="Calibri"/>
        <family val="2"/>
        <scheme val="minor"/>
      </rPr>
      <t xml:space="preserve"> of whom men</t>
    </r>
  </si>
  <si>
    <r>
      <rPr>
        <sz val="9"/>
        <color rgb="FF000000"/>
        <rFont val="Calibri"/>
        <family val="2"/>
        <scheme val="minor"/>
      </rPr>
      <t>Gender diversity among full-time employees</t>
    </r>
  </si>
  <si>
    <r>
      <rPr>
        <sz val="9"/>
        <color rgb="FF000000"/>
        <rFont val="Calibri"/>
        <family val="2"/>
        <scheme val="minor"/>
      </rPr>
      <t>% women</t>
    </r>
  </si>
  <si>
    <r>
      <rPr>
        <sz val="9"/>
        <color rgb="FF000000"/>
        <rFont val="Calibri"/>
        <family val="2"/>
        <scheme val="minor"/>
      </rPr>
      <t>% men</t>
    </r>
  </si>
  <si>
    <r>
      <rPr>
        <sz val="9"/>
        <color rgb="FF000000"/>
        <rFont val="Calibri"/>
        <family val="2"/>
        <scheme val="minor"/>
      </rPr>
      <t>% women</t>
    </r>
  </si>
  <si>
    <r>
      <rPr>
        <sz val="9"/>
        <color rgb="FF000000"/>
        <rFont val="Calibri"/>
        <family val="2"/>
        <scheme val="minor"/>
      </rPr>
      <t>% men</t>
    </r>
  </si>
  <si>
    <r>
      <rPr>
        <b/>
        <sz val="9"/>
        <color theme="1"/>
        <rFont val="Calibri"/>
        <family val="2"/>
        <scheme val="minor"/>
      </rPr>
      <t>Unit</t>
    </r>
  </si>
  <si>
    <r>
      <rPr>
        <sz val="9"/>
        <color rgb="FF000000"/>
        <rFont val="Calibri"/>
        <family val="2"/>
        <scheme val="minor"/>
      </rPr>
      <t>% women</t>
    </r>
  </si>
  <si>
    <r>
      <rPr>
        <sz val="9"/>
        <color rgb="FF000000"/>
        <rFont val="Calibri"/>
        <family val="2"/>
        <scheme val="minor"/>
      </rPr>
      <t>% men</t>
    </r>
  </si>
  <si>
    <r>
      <rPr>
        <b/>
        <sz val="11"/>
        <color theme="0"/>
        <rFont val="Calibri"/>
        <family val="2"/>
        <scheme val="minor"/>
      </rPr>
      <t>Governance and management</t>
    </r>
  </si>
  <si>
    <r>
      <rPr>
        <b/>
        <sz val="9"/>
        <color rgb="FF000000"/>
        <rFont val="Calibri"/>
        <family val="2"/>
        <scheme val="minor"/>
      </rPr>
      <t>Arbejdernes Landsbank</t>
    </r>
  </si>
  <si>
    <r>
      <rPr>
        <b/>
        <sz val="9"/>
        <color rgb="FF000000"/>
        <rFont val="Calibri"/>
        <family val="2"/>
        <scheme val="minor"/>
      </rPr>
      <t>Unit</t>
    </r>
  </si>
  <si>
    <r>
      <rPr>
        <sz val="9"/>
        <color theme="1"/>
        <rFont val="Calibri"/>
        <family val="2"/>
        <scheme val="minor"/>
      </rPr>
      <t>%</t>
    </r>
  </si>
  <si>
    <r>
      <rPr>
        <sz val="9"/>
        <color theme="1"/>
        <rFont val="Calibri"/>
        <family val="2"/>
        <scheme val="minor"/>
      </rPr>
      <t>% women</t>
    </r>
  </si>
  <si>
    <r>
      <rPr>
        <sz val="9"/>
        <color theme="1"/>
        <rFont val="Calibri"/>
        <family val="2"/>
        <scheme val="minor"/>
      </rPr>
      <t>% men</t>
    </r>
  </si>
  <si>
    <r>
      <rPr>
        <sz val="9"/>
        <color theme="1"/>
        <rFont val="Calibri"/>
        <family val="2"/>
        <scheme val="minor"/>
      </rPr>
      <t>at least 1/3</t>
    </r>
  </si>
  <si>
    <r>
      <rPr>
        <sz val="9"/>
        <color rgb="FF000000"/>
        <rFont val="Calibri"/>
        <family val="2"/>
      </rPr>
      <t>% women</t>
    </r>
  </si>
  <si>
    <r>
      <rPr>
        <sz val="9"/>
        <color rgb="FF000000"/>
        <rFont val="Calibri"/>
        <family val="2"/>
      </rPr>
      <t>at least 40</t>
    </r>
  </si>
  <si>
    <r>
      <rPr>
        <sz val="9"/>
        <color rgb="FF000000"/>
        <rFont val="Calibri"/>
        <family val="2"/>
      </rPr>
      <t>% men</t>
    </r>
  </si>
  <si>
    <r>
      <rPr>
        <sz val="9"/>
        <color rgb="FF000000"/>
        <rFont val="Calibri"/>
        <family val="2"/>
      </rPr>
      <t>at least 40</t>
    </r>
  </si>
  <si>
    <r>
      <rPr>
        <sz val="9"/>
        <color rgb="FF000000"/>
        <rFont val="Calibri"/>
        <family val="2"/>
      </rPr>
      <t>%</t>
    </r>
  </si>
  <si>
    <r>
      <rPr>
        <sz val="9"/>
        <color rgb="FF000000"/>
        <rFont val="Calibri"/>
        <family val="2"/>
      </rPr>
      <t>No. of times</t>
    </r>
  </si>
  <si>
    <r>
      <rPr>
        <sz val="9"/>
        <color theme="1"/>
        <rFont val="Calibri"/>
        <family val="2"/>
        <scheme val="minor"/>
      </rPr>
      <t>%</t>
    </r>
  </si>
  <si>
    <r>
      <rPr>
        <sz val="10"/>
        <color theme="1"/>
        <rFont val="Calibri"/>
        <family val="2"/>
        <scheme val="minor"/>
      </rPr>
      <t>%</t>
    </r>
  </si>
  <si>
    <r>
      <rPr>
        <b/>
        <sz val="9"/>
        <color rgb="FF000000"/>
        <rFont val="Calibri"/>
        <family val="2"/>
        <scheme val="minor"/>
      </rPr>
      <t>AL Finans</t>
    </r>
  </si>
  <si>
    <r>
      <rPr>
        <b/>
        <sz val="9"/>
        <color rgb="FF000000"/>
        <rFont val="Calibri"/>
        <family val="2"/>
        <scheme val="minor"/>
      </rPr>
      <t>Unit</t>
    </r>
  </si>
  <si>
    <r>
      <rPr>
        <sz val="9"/>
        <color theme="1"/>
        <rFont val="Calibri"/>
        <family val="2"/>
        <scheme val="minor"/>
      </rPr>
      <t>Gender diversity in the Board of Directors</t>
    </r>
  </si>
  <si>
    <r>
      <rPr>
        <sz val="9"/>
        <color theme="1"/>
        <rFont val="Calibri"/>
        <family val="2"/>
        <scheme val="minor"/>
      </rPr>
      <t>% women</t>
    </r>
  </si>
  <si>
    <r>
      <rPr>
        <sz val="9"/>
        <color theme="1"/>
        <rFont val="Calibri"/>
        <family val="2"/>
        <scheme val="minor"/>
      </rPr>
      <t>% men</t>
    </r>
  </si>
  <si>
    <r>
      <rPr>
        <sz val="9"/>
        <color theme="1"/>
        <rFont val="Calibri"/>
        <family val="2"/>
        <scheme val="minor"/>
      </rPr>
      <t>Board of Directors</t>
    </r>
  </si>
  <si>
    <r>
      <rPr>
        <sz val="9"/>
        <color theme="1"/>
        <rFont val="Calibri"/>
        <family val="2"/>
        <scheme val="minor"/>
      </rPr>
      <t>Board of Directors</t>
    </r>
  </si>
  <si>
    <r>
      <rPr>
        <sz val="9"/>
        <color theme="1"/>
        <rFont val="Calibri"/>
        <family val="2"/>
        <scheme val="minor"/>
      </rPr>
      <t>Board of Directors</t>
    </r>
  </si>
  <si>
    <r>
      <rPr>
        <sz val="9"/>
        <color theme="1"/>
        <rFont val="Calibri"/>
        <family val="2"/>
        <scheme val="minor"/>
      </rPr>
      <t>Board of Directors</t>
    </r>
  </si>
  <si>
    <r>
      <rPr>
        <sz val="9"/>
        <color theme="1"/>
        <rFont val="Calibri"/>
        <family val="2"/>
        <scheme val="minor"/>
      </rPr>
      <t>Board of Directors</t>
    </r>
  </si>
  <si>
    <r>
      <rPr>
        <sz val="9"/>
        <color theme="1"/>
        <rFont val="Calibri"/>
        <family val="2"/>
        <scheme val="minor"/>
      </rPr>
      <t>Board of Directors</t>
    </r>
  </si>
  <si>
    <r>
      <rPr>
        <sz val="9"/>
        <color theme="1"/>
        <rFont val="Calibri"/>
        <family val="2"/>
        <scheme val="minor"/>
      </rPr>
      <t>Not publicly available</t>
    </r>
  </si>
  <si>
    <r>
      <rPr>
        <sz val="9"/>
        <color theme="1"/>
        <rFont val="Calibri"/>
        <family val="2"/>
        <scheme val="minor"/>
      </rPr>
      <t>Board of Directors</t>
    </r>
  </si>
  <si>
    <r>
      <rPr>
        <sz val="9"/>
        <color theme="1"/>
        <rFont val="Calibri"/>
        <family val="2"/>
        <scheme val="minor"/>
      </rPr>
      <t>Board of Directors</t>
    </r>
  </si>
  <si>
    <r>
      <rPr>
        <sz val="9"/>
        <color theme="1"/>
        <rFont val="Calibri"/>
        <family val="2"/>
        <scheme val="minor"/>
      </rPr>
      <t>Not publicly available</t>
    </r>
  </si>
  <si>
    <r>
      <rPr>
        <sz val="9"/>
        <color theme="1"/>
        <rFont val="Calibri"/>
        <family val="2"/>
        <scheme val="minor"/>
      </rPr>
      <t>Board of Directors</t>
    </r>
  </si>
  <si>
    <r>
      <rPr>
        <sz val="9"/>
        <color theme="1"/>
        <rFont val="Calibri"/>
        <family val="2"/>
        <scheme val="minor"/>
      </rPr>
      <t>Not publicly available</t>
    </r>
  </si>
  <si>
    <r>
      <rPr>
        <sz val="9"/>
        <color theme="1"/>
        <rFont val="Calibri"/>
        <family val="2"/>
        <scheme val="minor"/>
      </rPr>
      <t>Not publicly available</t>
    </r>
  </si>
  <si>
    <r>
      <rPr>
        <sz val="9"/>
        <color theme="1"/>
        <rFont val="Calibri"/>
        <family val="2"/>
        <scheme val="minor"/>
      </rPr>
      <t>Not publicly available</t>
    </r>
  </si>
  <si>
    <r>
      <rPr>
        <b/>
        <sz val="9"/>
        <color theme="1"/>
        <rFont val="Calibri"/>
        <family val="2"/>
        <scheme val="minor"/>
      </rPr>
      <t>Comments</t>
    </r>
  </si>
  <si>
    <r>
      <rPr>
        <sz val="9"/>
        <color theme="1"/>
        <rFont val="Calibri"/>
        <family val="2"/>
        <scheme val="minor"/>
      </rPr>
      <t>Sustainability Committee</t>
    </r>
  </si>
  <si>
    <r>
      <rPr>
        <sz val="9"/>
        <color theme="1"/>
        <rFont val="Calibri"/>
        <family val="2"/>
        <scheme val="minor"/>
      </rPr>
      <t>Board of Directors</t>
    </r>
  </si>
  <si>
    <r>
      <rPr>
        <sz val="9"/>
        <color rgb="FF07094A"/>
        <rFont val="Calibri"/>
        <family val="2"/>
        <scheme val="minor"/>
      </rPr>
      <t>Board of Directors</t>
    </r>
  </si>
  <si>
    <r>
      <rPr>
        <sz val="9"/>
        <color theme="1"/>
        <rFont val="Calibri"/>
        <family val="2"/>
        <scheme val="minor"/>
      </rPr>
      <t>Board of Directors</t>
    </r>
  </si>
  <si>
    <r>
      <rPr>
        <b/>
        <sz val="9"/>
        <color theme="1"/>
        <rFont val="Calibri"/>
        <family val="2"/>
        <scheme val="minor"/>
      </rPr>
      <t>Comments</t>
    </r>
  </si>
  <si>
    <r>
      <rPr>
        <b/>
        <sz val="11"/>
        <rFont val="Calibri"/>
        <family val="2"/>
        <scheme val="minor"/>
      </rPr>
      <t>Reporting principles</t>
    </r>
  </si>
  <si>
    <r>
      <rPr>
        <b/>
        <sz val="9"/>
        <color theme="1"/>
        <rFont val="Calibri"/>
        <family val="2"/>
        <scheme val="minor"/>
      </rPr>
      <t>Unit</t>
    </r>
  </si>
  <si>
    <r>
      <rPr>
        <sz val="9"/>
        <rFont val="Calibri"/>
        <family val="2"/>
        <scheme val="minor"/>
      </rPr>
      <t>Tonnes of CO</t>
    </r>
    <r>
      <rPr>
        <vertAlign val="subscript"/>
        <sz val="9"/>
        <rFont val="Calibri"/>
        <family val="2"/>
        <scheme val="minor"/>
      </rPr>
      <t>2</t>
    </r>
    <r>
      <rPr>
        <sz val="9"/>
        <rFont val="Calibri"/>
        <family val="2"/>
        <scheme val="minor"/>
      </rPr>
      <t>e</t>
    </r>
  </si>
  <si>
    <r>
      <rPr>
        <sz val="9"/>
        <rFont val="Calibri"/>
        <family val="2"/>
        <scheme val="minor"/>
      </rPr>
      <t>Tonnes of CO</t>
    </r>
    <r>
      <rPr>
        <vertAlign val="subscript"/>
        <sz val="9"/>
        <rFont val="Calibri"/>
        <family val="2"/>
        <scheme val="minor"/>
      </rPr>
      <t>2</t>
    </r>
    <r>
      <rPr>
        <sz val="9"/>
        <rFont val="Calibri"/>
        <family val="2"/>
        <scheme val="minor"/>
      </rPr>
      <t>e</t>
    </r>
  </si>
  <si>
    <r>
      <rPr>
        <sz val="9"/>
        <rFont val="Calibri"/>
        <family val="2"/>
        <scheme val="minor"/>
      </rPr>
      <t>%</t>
    </r>
  </si>
  <si>
    <r>
      <rPr>
        <sz val="9"/>
        <rFont val="Calibri"/>
        <family val="2"/>
        <scheme val="minor"/>
      </rPr>
      <t>CEM score</t>
    </r>
  </si>
  <si>
    <r>
      <rPr>
        <sz val="9"/>
        <rFont val="Calibri"/>
        <family val="2"/>
        <scheme val="minor"/>
      </rPr>
      <t>Full-time workforce</t>
    </r>
  </si>
  <si>
    <r>
      <rPr>
        <sz val="9"/>
        <rFont val="Calibri"/>
        <family val="2"/>
        <scheme val="minor"/>
      </rPr>
      <t>FTE</t>
    </r>
  </si>
  <si>
    <r>
      <rPr>
        <sz val="9"/>
        <rFont val="Calibri"/>
        <family val="2"/>
        <scheme val="minor"/>
      </rPr>
      <t>Gender diversity among full-time employees</t>
    </r>
  </si>
  <si>
    <r>
      <rPr>
        <sz val="9"/>
        <rFont val="Calibri"/>
        <family val="2"/>
        <scheme val="minor"/>
      </rPr>
      <t>%</t>
    </r>
  </si>
  <si>
    <r>
      <rPr>
        <sz val="9"/>
        <rFont val="Calibri"/>
        <family val="2"/>
        <scheme val="minor"/>
      </rPr>
      <t>%</t>
    </r>
  </si>
  <si>
    <r>
      <rPr>
        <sz val="9"/>
        <rFont val="Calibri"/>
        <family val="2"/>
        <scheme val="minor"/>
      </rPr>
      <t>Pay difference between genders</t>
    </r>
  </si>
  <si>
    <r>
      <rPr>
        <sz val="9"/>
        <rFont val="Calibri"/>
        <family val="2"/>
        <scheme val="minor"/>
      </rPr>
      <t>No. of times</t>
    </r>
  </si>
  <si>
    <r>
      <rPr>
        <sz val="9"/>
        <rFont val="Calibri"/>
        <family val="2"/>
        <scheme val="minor"/>
      </rPr>
      <t>Staff turnover rate</t>
    </r>
  </si>
  <si>
    <r>
      <rPr>
        <sz val="9"/>
        <rFont val="Calibri"/>
        <family val="2"/>
        <scheme val="minor"/>
      </rPr>
      <t>%</t>
    </r>
  </si>
  <si>
    <r>
      <rPr>
        <sz val="9"/>
        <rFont val="Calibri"/>
        <family val="2"/>
        <scheme val="minor"/>
      </rPr>
      <t>Days/FTE</t>
    </r>
  </si>
  <si>
    <r>
      <rPr>
        <sz val="9"/>
        <rFont val="Calibri"/>
        <family val="2"/>
        <scheme val="minor"/>
      </rPr>
      <t>Customer retention</t>
    </r>
  </si>
  <si>
    <r>
      <rPr>
        <sz val="9"/>
        <rFont val="Calibri"/>
        <family val="2"/>
        <scheme val="minor"/>
      </rPr>
      <t>%</t>
    </r>
  </si>
  <si>
    <r>
      <rPr>
        <sz val="9"/>
        <rFont val="Calibri"/>
        <family val="2"/>
        <scheme val="minor"/>
      </rPr>
      <t>No. of times</t>
    </r>
  </si>
  <si>
    <r>
      <rPr>
        <sz val="9"/>
        <rFont val="Calibri"/>
        <family val="2"/>
        <scheme val="minor"/>
      </rPr>
      <t>%</t>
    </r>
  </si>
  <si>
    <r>
      <rPr>
        <sz val="9"/>
        <rFont val="Calibri"/>
        <family val="2"/>
        <scheme val="minor"/>
      </rPr>
      <t>%</t>
    </r>
  </si>
  <si>
    <r>
      <rPr>
        <sz val="9"/>
        <rFont val="Calibri"/>
        <family val="2"/>
        <scheme val="minor"/>
      </rPr>
      <t>Attendance at Board of Directors meetings</t>
    </r>
  </si>
  <si>
    <r>
      <rPr>
        <sz val="9"/>
        <rFont val="Calibri"/>
        <family val="2"/>
        <scheme val="minor"/>
      </rPr>
      <t>%</t>
    </r>
  </si>
  <si>
    <r>
      <rPr>
        <sz val="9"/>
        <rFont val="Calibri"/>
        <family val="2"/>
        <scheme val="minor"/>
      </rPr>
      <t>Attendance at Sustainability Committee meetings</t>
    </r>
  </si>
  <si>
    <r>
      <rPr>
        <sz val="9"/>
        <rFont val="Calibri"/>
        <family val="2"/>
        <scheme val="minor"/>
      </rPr>
      <t>%</t>
    </r>
  </si>
  <si>
    <r>
      <rPr>
        <b/>
        <sz val="9"/>
        <color rgb="FF000000"/>
        <rFont val="Calibri"/>
        <family val="2"/>
        <scheme val="minor"/>
      </rPr>
      <t>Taxonomy Eligible</t>
    </r>
  </si>
  <si>
    <r>
      <rPr>
        <b/>
        <sz val="9"/>
        <color rgb="FF000000"/>
        <rFont val="Calibri"/>
        <family val="2"/>
        <scheme val="minor"/>
      </rPr>
      <t xml:space="preserve">Taxonomy Non-Eligible </t>
    </r>
  </si>
  <si>
    <r>
      <rPr>
        <b/>
        <sz val="9"/>
        <color rgb="FF000000"/>
        <rFont val="Calibri"/>
        <family val="2"/>
        <scheme val="minor"/>
      </rPr>
      <t>DKK mill.</t>
    </r>
  </si>
  <si>
    <r>
      <rPr>
        <b/>
        <sz val="9"/>
        <color rgb="FF000000"/>
        <rFont val="Calibri"/>
        <family val="2"/>
        <scheme val="minor"/>
      </rPr>
      <t>Share as % of total assets</t>
    </r>
  </si>
  <si>
    <r>
      <rPr>
        <b/>
        <sz val="9"/>
        <color rgb="FF000000"/>
        <rFont val="Calibri"/>
        <family val="2"/>
        <scheme val="minor"/>
      </rPr>
      <t>Taxonomy Eligible</t>
    </r>
  </si>
  <si>
    <r>
      <rPr>
        <b/>
        <sz val="9"/>
        <color rgb="FF000000"/>
        <rFont val="Calibri"/>
        <family val="2"/>
        <scheme val="minor"/>
      </rPr>
      <t xml:space="preserve">Taxonomy Non-Eligible </t>
    </r>
  </si>
  <si>
    <r>
      <rPr>
        <b/>
        <sz val="9"/>
        <color rgb="FF000000"/>
        <rFont val="Calibri"/>
        <family val="2"/>
        <scheme val="minor"/>
      </rPr>
      <t>Taxonomy Eligible</t>
    </r>
  </si>
  <si>
    <r>
      <rPr>
        <b/>
        <sz val="9"/>
        <color rgb="FF000000"/>
        <rFont val="Calibri"/>
        <family val="2"/>
        <scheme val="minor"/>
      </rPr>
      <t xml:space="preserve">Taxonomy Non-Eligible </t>
    </r>
  </si>
  <si>
    <r>
      <rPr>
        <b/>
        <sz val="9"/>
        <color rgb="FF000000"/>
        <rFont val="Calibri"/>
        <family val="2"/>
        <scheme val="minor"/>
      </rPr>
      <t>Total assets</t>
    </r>
  </si>
  <si>
    <r>
      <rPr>
        <sz val="9"/>
        <color rgb="FF000000"/>
        <rFont val="Calibri"/>
        <family val="2"/>
        <scheme val="minor"/>
      </rPr>
      <t>Trading portfolio</t>
    </r>
  </si>
  <si>
    <r>
      <rPr>
        <sz val="9"/>
        <color rgb="FF000000"/>
        <rFont val="Calibri"/>
        <family val="2"/>
        <scheme val="minor"/>
      </rPr>
      <t xml:space="preserve">Interbank loans on demand </t>
    </r>
  </si>
  <si>
    <r>
      <rPr>
        <sz val="9"/>
        <color rgb="FF000000"/>
        <rFont val="Calibri"/>
        <family val="2"/>
        <scheme val="minor"/>
      </rPr>
      <t xml:space="preserve">Companies not covered by the NFRD </t>
    </r>
  </si>
  <si>
    <r>
      <rPr>
        <sz val="9"/>
        <color rgb="FF000000"/>
        <rFont val="Calibri"/>
        <family val="2"/>
        <scheme val="minor"/>
      </rPr>
      <t>Derivatives</t>
    </r>
  </si>
  <si>
    <r>
      <rPr>
        <sz val="9"/>
        <color rgb="FF000000"/>
        <rFont val="Calibri"/>
        <family val="2"/>
        <scheme val="minor"/>
      </rPr>
      <t>Central administrative authorities, central banks and supranational issuers</t>
    </r>
  </si>
  <si>
    <r>
      <rPr>
        <b/>
        <sz val="11"/>
        <color theme="0"/>
        <rFont val="Calibri"/>
        <family val="2"/>
        <scheme val="minor"/>
      </rPr>
      <t>Housing loans</t>
    </r>
  </si>
  <si>
    <r>
      <rPr>
        <b/>
        <sz val="9"/>
        <color theme="1"/>
        <rFont val="Calibri"/>
        <family val="2"/>
        <scheme val="minor"/>
      </rPr>
      <t>Arbejdernes Landsbank</t>
    </r>
  </si>
  <si>
    <r>
      <rPr>
        <b/>
        <sz val="9"/>
        <color theme="1"/>
        <rFont val="Calibri"/>
        <family val="2"/>
        <scheme val="minor"/>
      </rPr>
      <t>Unit</t>
    </r>
  </si>
  <si>
    <r>
      <rPr>
        <sz val="9"/>
        <color rgb="FF000000"/>
        <rFont val="Calibri"/>
        <family val="2"/>
        <scheme val="minor"/>
      </rPr>
      <t>Number</t>
    </r>
  </si>
  <si>
    <r>
      <rPr>
        <sz val="9"/>
        <color rgb="FF000000"/>
        <rFont val="Calibri"/>
        <family val="2"/>
        <scheme val="minor"/>
      </rPr>
      <t>%</t>
    </r>
  </si>
  <si>
    <r>
      <rPr>
        <sz val="9"/>
        <color rgb="FF000000"/>
        <rFont val="Calibri"/>
        <family val="2"/>
        <scheme val="minor"/>
      </rPr>
      <t>Number</t>
    </r>
  </si>
  <si>
    <r>
      <rPr>
        <sz val="9"/>
        <color rgb="FF000000"/>
        <rFont val="Calibri"/>
        <family val="2"/>
        <scheme val="minor"/>
      </rPr>
      <t>DKK mill.</t>
    </r>
  </si>
  <si>
    <r>
      <rPr>
        <sz val="9"/>
        <color rgb="FF000000"/>
        <rFont val="Calibri"/>
        <family val="2"/>
        <scheme val="minor"/>
      </rPr>
      <t>%</t>
    </r>
  </si>
  <si>
    <r>
      <rPr>
        <sz val="9"/>
        <color theme="1"/>
        <rFont val="Calibri"/>
        <family val="2"/>
        <scheme val="minor"/>
      </rPr>
      <t>Number</t>
    </r>
  </si>
  <si>
    <r>
      <rPr>
        <sz val="9"/>
        <color rgb="FF000000"/>
        <rFont val="Calibri"/>
        <family val="2"/>
        <scheme val="minor"/>
      </rPr>
      <t>DKK mill.</t>
    </r>
  </si>
  <si>
    <r>
      <rPr>
        <sz val="9"/>
        <color rgb="FF000000"/>
        <rFont val="Calibri"/>
        <family val="2"/>
        <scheme val="minor"/>
      </rPr>
      <t>%</t>
    </r>
  </si>
  <si>
    <r>
      <rPr>
        <sz val="8"/>
        <color rgb="FF444444"/>
        <rFont val="Calibri"/>
        <family val="2"/>
      </rPr>
      <t>(new figure from 2021)</t>
    </r>
  </si>
  <si>
    <r>
      <rPr>
        <sz val="9"/>
        <color theme="1"/>
        <rFont val="Calibri"/>
        <family val="2"/>
        <scheme val="minor"/>
      </rPr>
      <t>DKK mill.</t>
    </r>
  </si>
  <si>
    <r>
      <rPr>
        <sz val="9"/>
        <color theme="1"/>
        <rFont val="Calibri"/>
        <family val="2"/>
        <scheme val="minor"/>
      </rPr>
      <t>DKK mill.</t>
    </r>
  </si>
  <si>
    <r>
      <rPr>
        <sz val="9"/>
        <color theme="1"/>
        <rFont val="Calibri"/>
        <family val="2"/>
        <scheme val="minor"/>
      </rPr>
      <t>DKK mill.</t>
    </r>
  </si>
  <si>
    <r>
      <rPr>
        <b/>
        <sz val="11"/>
        <color theme="0"/>
        <rFont val="Calibri"/>
        <family val="2"/>
        <scheme val="minor"/>
      </rPr>
      <t>Car loans and leasing</t>
    </r>
  </si>
  <si>
    <r>
      <rPr>
        <b/>
        <sz val="9"/>
        <color theme="1"/>
        <rFont val="Calibri"/>
        <family val="2"/>
        <scheme val="minor"/>
      </rPr>
      <t>Arbejdernes Landsbank</t>
    </r>
  </si>
  <si>
    <r>
      <rPr>
        <b/>
        <sz val="9"/>
        <color theme="1"/>
        <rFont val="Calibri"/>
        <family val="2"/>
        <scheme val="minor"/>
      </rPr>
      <t>Unit</t>
    </r>
  </si>
  <si>
    <r>
      <rPr>
        <sz val="9"/>
        <color rgb="FF000000"/>
        <rFont val="Calibri"/>
        <family val="2"/>
        <scheme val="minor"/>
      </rPr>
      <t>DKK mill.</t>
    </r>
  </si>
  <si>
    <r>
      <rPr>
        <b/>
        <sz val="9"/>
        <color theme="1"/>
        <rFont val="Calibri"/>
        <family val="2"/>
        <scheme val="minor"/>
      </rPr>
      <t>AL Finans</t>
    </r>
  </si>
  <si>
    <r>
      <rPr>
        <sz val="9"/>
        <color rgb="FF000000"/>
        <rFont val="Calibri"/>
        <family val="2"/>
        <scheme val="minor"/>
      </rPr>
      <t>DKK mill.</t>
    </r>
  </si>
  <si>
    <r>
      <rPr>
        <sz val="9"/>
        <color rgb="FF000000"/>
        <rFont val="Calibri"/>
        <family val="2"/>
        <scheme val="minor"/>
      </rPr>
      <t>%</t>
    </r>
  </si>
  <si>
    <r>
      <rPr>
        <sz val="9"/>
        <color rgb="FF000000"/>
        <rFont val="Calibri"/>
        <family val="2"/>
        <scheme val="minor"/>
      </rPr>
      <t>Number</t>
    </r>
  </si>
  <si>
    <r>
      <rPr>
        <sz val="9"/>
        <color rgb="FF000000"/>
        <rFont val="Calibri"/>
        <family val="2"/>
        <scheme val="minor"/>
      </rPr>
      <t>DKK mill.</t>
    </r>
  </si>
  <si>
    <r>
      <rPr>
        <sz val="9"/>
        <color rgb="FF000000"/>
        <rFont val="Calibri"/>
        <family val="2"/>
        <scheme val="minor"/>
      </rPr>
      <t>%</t>
    </r>
  </si>
  <si>
    <r>
      <rPr>
        <b/>
        <sz val="9"/>
        <color theme="1"/>
        <rFont val="Calibri"/>
        <family val="2"/>
        <scheme val="minor"/>
      </rPr>
      <t>Arbejdernes Landsbank</t>
    </r>
  </si>
  <si>
    <r>
      <rPr>
        <b/>
        <sz val="9"/>
        <color theme="1"/>
        <rFont val="Calibri"/>
        <family val="2"/>
        <scheme val="minor"/>
      </rPr>
      <t>Unit</t>
    </r>
  </si>
  <si>
    <r>
      <rPr>
        <sz val="9"/>
        <color theme="1"/>
        <rFont val="Calibri"/>
        <family val="2"/>
        <scheme val="minor"/>
      </rPr>
      <t>DKK bn.</t>
    </r>
  </si>
  <si>
    <r>
      <rPr>
        <sz val="9"/>
        <color theme="1"/>
        <rFont val="Calibri"/>
        <family val="2"/>
        <scheme val="minor"/>
      </rPr>
      <t>%</t>
    </r>
  </si>
  <si>
    <r>
      <rPr>
        <sz val="9"/>
        <color theme="1"/>
        <rFont val="Calibri"/>
        <family val="2"/>
        <scheme val="minor"/>
      </rPr>
      <t>DKK bn.</t>
    </r>
  </si>
  <si>
    <r>
      <rPr>
        <sz val="9"/>
        <color theme="1"/>
        <rFont val="Calibri"/>
        <family val="2"/>
        <scheme val="minor"/>
      </rPr>
      <t>%</t>
    </r>
  </si>
  <si>
    <r>
      <rPr>
        <sz val="9"/>
        <color theme="1"/>
        <rFont val="Calibri"/>
        <family val="2"/>
        <scheme val="minor"/>
      </rPr>
      <t>DKK bn.</t>
    </r>
  </si>
  <si>
    <r>
      <rPr>
        <b/>
        <sz val="11"/>
        <color theme="0"/>
        <rFont val="Calibri"/>
        <family val="2"/>
        <scheme val="minor"/>
      </rPr>
      <t>Investments of own portfolio</t>
    </r>
  </si>
  <si>
    <r>
      <rPr>
        <b/>
        <sz val="9"/>
        <color rgb="FF000000"/>
        <rFont val="Calibri"/>
        <family val="2"/>
      </rPr>
      <t>Arbejdernes Landsbank</t>
    </r>
  </si>
  <si>
    <r>
      <rPr>
        <b/>
        <sz val="9"/>
        <color rgb="FF000000"/>
        <rFont val="Calibri"/>
        <family val="2"/>
        <scheme val="minor"/>
      </rPr>
      <t>Unit</t>
    </r>
  </si>
  <si>
    <r>
      <rPr>
        <sz val="9"/>
        <color rgb="FF000000"/>
        <rFont val="Calibri"/>
        <family val="2"/>
      </rPr>
      <t>DKK bn.</t>
    </r>
  </si>
  <si>
    <r>
      <rPr>
        <sz val="8"/>
        <color rgb="FF444444"/>
        <rFont val="Calibri"/>
        <family val="2"/>
      </rPr>
      <t>(new figure from 2021)</t>
    </r>
  </si>
  <si>
    <r>
      <rPr>
        <sz val="9"/>
        <color theme="1"/>
        <rFont val="Calibri"/>
        <family val="2"/>
        <scheme val="minor"/>
      </rPr>
      <t>DKK mill.</t>
    </r>
  </si>
  <si>
    <r>
      <rPr>
        <b/>
        <sz val="9"/>
        <color theme="1"/>
        <rFont val="Calibri"/>
        <family val="2"/>
        <scheme val="minor"/>
      </rPr>
      <t>Private</t>
    </r>
  </si>
  <si>
    <r>
      <rPr>
        <sz val="9"/>
        <color theme="1"/>
        <rFont val="Calibri"/>
        <family val="2"/>
        <scheme val="minor"/>
      </rPr>
      <t>Housing loans</t>
    </r>
  </si>
  <si>
    <r>
      <rPr>
        <sz val="9"/>
        <color theme="1"/>
        <rFont val="Calibri"/>
        <family val="2"/>
        <scheme val="minor"/>
      </rPr>
      <t>Own portfolio</t>
    </r>
  </si>
  <si>
    <r>
      <rPr>
        <b/>
        <sz val="9"/>
        <color theme="1"/>
        <rFont val="Calibri"/>
        <family val="2"/>
        <scheme val="minor"/>
      </rPr>
      <t xml:space="preserve">Business activity </t>
    </r>
    <r>
      <rPr>
        <sz val="9"/>
        <color theme="1"/>
        <rFont val="Calibri"/>
        <family val="2"/>
        <scheme val="minor"/>
      </rPr>
      <t xml:space="preserve">
</t>
    </r>
    <r>
      <rPr>
        <b/>
        <sz val="9"/>
        <color theme="1"/>
        <rFont val="Calibri"/>
        <family val="2"/>
        <scheme val="minor"/>
      </rPr>
      <t>(DKK mill.)</t>
    </r>
  </si>
  <si>
    <r>
      <rPr>
        <b/>
        <sz val="9"/>
        <color theme="1"/>
        <rFont val="Calibri"/>
        <family val="2"/>
        <scheme val="minor"/>
      </rPr>
      <t>CO</t>
    </r>
    <r>
      <rPr>
        <b/>
        <vertAlign val="subscript"/>
        <sz val="9"/>
        <color theme="1"/>
        <rFont val="Calibri"/>
        <family val="2"/>
        <scheme val="minor"/>
      </rPr>
      <t>2</t>
    </r>
    <r>
      <rPr>
        <b/>
        <sz val="9"/>
        <color theme="1"/>
        <rFont val="Calibri"/>
        <family val="2"/>
        <scheme val="minor"/>
      </rPr>
      <t xml:space="preserve">e emissions </t>
    </r>
    <r>
      <rPr>
        <sz val="9"/>
        <color theme="1"/>
        <rFont val="Calibri"/>
        <family val="2"/>
        <scheme val="minor"/>
      </rPr>
      <t xml:space="preserve">
</t>
    </r>
    <r>
      <rPr>
        <b/>
        <sz val="9"/>
        <color theme="1"/>
        <rFont val="Calibri"/>
        <family val="2"/>
        <scheme val="minor"/>
      </rPr>
      <t>(Tonnes CO</t>
    </r>
    <r>
      <rPr>
        <b/>
        <vertAlign val="subscript"/>
        <sz val="9"/>
        <color theme="1"/>
        <rFont val="Calibri"/>
        <family val="2"/>
        <scheme val="minor"/>
      </rPr>
      <t>2</t>
    </r>
    <r>
      <rPr>
        <b/>
        <sz val="9"/>
        <color theme="1"/>
        <rFont val="Calibri"/>
        <family val="2"/>
        <scheme val="minor"/>
      </rPr>
      <t>e)</t>
    </r>
  </si>
  <si>
    <r>
      <rPr>
        <b/>
        <sz val="9"/>
        <color theme="1"/>
        <rFont val="Calibri"/>
        <family val="2"/>
        <scheme val="minor"/>
      </rPr>
      <t>Carbon footprint</t>
    </r>
    <r>
      <rPr>
        <sz val="9"/>
        <color theme="1"/>
        <rFont val="Calibri"/>
        <family val="2"/>
        <scheme val="minor"/>
      </rPr>
      <t xml:space="preserve">
</t>
    </r>
    <r>
      <rPr>
        <b/>
        <sz val="9"/>
        <color theme="1"/>
        <rFont val="Calibri"/>
        <family val="2"/>
        <scheme val="minor"/>
      </rPr>
      <t>(Tonnes CO</t>
    </r>
    <r>
      <rPr>
        <b/>
        <vertAlign val="subscript"/>
        <sz val="9"/>
        <color theme="1"/>
        <rFont val="Calibri"/>
        <family val="2"/>
        <scheme val="minor"/>
      </rPr>
      <t>2</t>
    </r>
    <r>
      <rPr>
        <b/>
        <sz val="9"/>
        <color theme="1"/>
        <rFont val="Calibri"/>
        <family val="2"/>
        <scheme val="minor"/>
      </rPr>
      <t xml:space="preserve">e/DKK mill.) </t>
    </r>
  </si>
  <si>
    <r>
      <rPr>
        <b/>
        <sz val="9"/>
        <color theme="1"/>
        <rFont val="Calibri"/>
        <family val="2"/>
        <scheme val="minor"/>
      </rPr>
      <t xml:space="preserve">Business activity </t>
    </r>
    <r>
      <rPr>
        <sz val="9"/>
        <color theme="1"/>
        <rFont val="Calibri"/>
        <family val="2"/>
        <scheme val="minor"/>
      </rPr>
      <t xml:space="preserve">
</t>
    </r>
    <r>
      <rPr>
        <b/>
        <sz val="9"/>
        <color theme="1"/>
        <rFont val="Calibri"/>
        <family val="2"/>
        <scheme val="minor"/>
      </rPr>
      <t>(DKK mill.)</t>
    </r>
  </si>
  <si>
    <r>
      <rPr>
        <b/>
        <sz val="9"/>
        <color theme="1"/>
        <rFont val="Calibri"/>
        <family val="2"/>
        <scheme val="minor"/>
      </rPr>
      <t>Carbon footprint</t>
    </r>
    <r>
      <rPr>
        <sz val="9"/>
        <color theme="1"/>
        <rFont val="Calibri"/>
        <family val="2"/>
        <scheme val="minor"/>
      </rPr>
      <t xml:space="preserve">
</t>
    </r>
    <r>
      <rPr>
        <b/>
        <sz val="9"/>
        <color theme="1"/>
        <rFont val="Calibri"/>
        <family val="2"/>
        <scheme val="minor"/>
      </rPr>
      <t>(Tonnes CO</t>
    </r>
    <r>
      <rPr>
        <b/>
        <vertAlign val="subscript"/>
        <sz val="9"/>
        <color theme="1"/>
        <rFont val="Calibri"/>
        <family val="2"/>
        <scheme val="minor"/>
      </rPr>
      <t>2</t>
    </r>
    <r>
      <rPr>
        <b/>
        <sz val="9"/>
        <color theme="1"/>
        <rFont val="Calibri"/>
        <family val="2"/>
        <scheme val="minor"/>
      </rPr>
      <t xml:space="preserve">e/DKK mill.) </t>
    </r>
  </si>
  <si>
    <r>
      <rPr>
        <b/>
        <sz val="9"/>
        <color theme="1"/>
        <rFont val="Calibri"/>
        <family val="2"/>
        <scheme val="minor"/>
      </rPr>
      <t xml:space="preserve">Business activity </t>
    </r>
    <r>
      <rPr>
        <sz val="9"/>
        <color theme="1"/>
        <rFont val="Calibri"/>
        <family val="2"/>
        <scheme val="minor"/>
      </rPr>
      <t xml:space="preserve">
</t>
    </r>
    <r>
      <rPr>
        <b/>
        <sz val="9"/>
        <color theme="1"/>
        <rFont val="Calibri"/>
        <family val="2"/>
        <scheme val="minor"/>
      </rPr>
      <t>(DKK mill.)</t>
    </r>
  </si>
  <si>
    <r>
      <rPr>
        <b/>
        <sz val="9"/>
        <color theme="1"/>
        <rFont val="Calibri"/>
        <family val="2"/>
        <scheme val="minor"/>
      </rPr>
      <t>CO</t>
    </r>
    <r>
      <rPr>
        <b/>
        <vertAlign val="subscript"/>
        <sz val="9"/>
        <color theme="1"/>
        <rFont val="Calibri"/>
        <family val="2"/>
        <scheme val="minor"/>
      </rPr>
      <t>2</t>
    </r>
    <r>
      <rPr>
        <b/>
        <sz val="9"/>
        <color theme="1"/>
        <rFont val="Calibri"/>
        <family val="2"/>
        <scheme val="minor"/>
      </rPr>
      <t xml:space="preserve">e emissions </t>
    </r>
    <r>
      <rPr>
        <sz val="9"/>
        <color theme="1"/>
        <rFont val="Calibri"/>
        <family val="2"/>
        <scheme val="minor"/>
      </rPr>
      <t xml:space="preserve">
</t>
    </r>
    <r>
      <rPr>
        <b/>
        <sz val="9"/>
        <color theme="1"/>
        <rFont val="Calibri"/>
        <family val="2"/>
        <scheme val="minor"/>
      </rPr>
      <t>(Tonnes CO</t>
    </r>
    <r>
      <rPr>
        <b/>
        <vertAlign val="subscript"/>
        <sz val="9"/>
        <color theme="1"/>
        <rFont val="Calibri"/>
        <family val="2"/>
        <scheme val="minor"/>
      </rPr>
      <t>2</t>
    </r>
    <r>
      <rPr>
        <b/>
        <sz val="9"/>
        <color theme="1"/>
        <rFont val="Calibri"/>
        <family val="2"/>
        <scheme val="minor"/>
      </rPr>
      <t>e)</t>
    </r>
  </si>
  <si>
    <r>
      <rPr>
        <b/>
        <sz val="9"/>
        <color theme="1"/>
        <rFont val="Calibri"/>
        <family val="2"/>
        <scheme val="minor"/>
      </rPr>
      <t>Carbon footprint</t>
    </r>
    <r>
      <rPr>
        <sz val="9"/>
        <color theme="1"/>
        <rFont val="Calibri"/>
        <family val="2"/>
        <scheme val="minor"/>
      </rPr>
      <t xml:space="preserve">
</t>
    </r>
    <r>
      <rPr>
        <b/>
        <sz val="9"/>
        <color theme="1"/>
        <rFont val="Calibri"/>
        <family val="2"/>
        <scheme val="minor"/>
      </rPr>
      <t>(Tonnes CO</t>
    </r>
    <r>
      <rPr>
        <b/>
        <vertAlign val="subscript"/>
        <sz val="9"/>
        <color theme="1"/>
        <rFont val="Calibri"/>
        <family val="2"/>
        <scheme val="minor"/>
      </rPr>
      <t>2</t>
    </r>
    <r>
      <rPr>
        <b/>
        <sz val="9"/>
        <color theme="1"/>
        <rFont val="Calibri"/>
        <family val="2"/>
        <scheme val="minor"/>
      </rPr>
      <t xml:space="preserve">e/DKK mill.) </t>
    </r>
  </si>
  <si>
    <r>
      <rPr>
        <b/>
        <sz val="9"/>
        <color theme="1"/>
        <rFont val="Calibri"/>
        <family val="2"/>
        <scheme val="minor"/>
      </rPr>
      <t>Total</t>
    </r>
  </si>
  <si>
    <r>
      <rPr>
        <sz val="9"/>
        <color theme="1"/>
        <rFont val="Calibri"/>
        <family val="2"/>
        <scheme val="minor"/>
      </rPr>
      <t>Petrol &lt;0.8 litres</t>
    </r>
  </si>
  <si>
    <r>
      <rPr>
        <sz val="9"/>
        <color theme="1"/>
        <rFont val="Calibri"/>
        <family val="2"/>
        <scheme val="minor"/>
      </rPr>
      <t>Petrol 0.8 litres-1.4 litres</t>
    </r>
  </si>
  <si>
    <r>
      <rPr>
        <sz val="9"/>
        <color theme="1"/>
        <rFont val="Calibri"/>
        <family val="2"/>
        <scheme val="minor"/>
      </rPr>
      <t>Petrol 1.4 litres-2.0 litres</t>
    </r>
  </si>
  <si>
    <r>
      <rPr>
        <sz val="9"/>
        <color theme="1"/>
        <rFont val="Calibri"/>
        <family val="2"/>
        <scheme val="minor"/>
      </rPr>
      <t>Petrol &gt;2.0 litres</t>
    </r>
  </si>
  <si>
    <r>
      <rPr>
        <sz val="9"/>
        <color theme="1"/>
        <rFont val="Calibri"/>
        <family val="2"/>
        <scheme val="minor"/>
      </rPr>
      <t>Diesel &lt;0.8 litres</t>
    </r>
  </si>
  <si>
    <r>
      <rPr>
        <sz val="9"/>
        <color theme="1"/>
        <rFont val="Calibri"/>
        <family val="2"/>
        <scheme val="minor"/>
      </rPr>
      <t>Diesel 0.8 litres-1.4 litres</t>
    </r>
  </si>
  <si>
    <r>
      <rPr>
        <sz val="9"/>
        <color theme="1"/>
        <rFont val="Calibri"/>
        <family val="2"/>
        <scheme val="minor"/>
      </rPr>
      <t>Diesel 1.4 litres-2.0 litres</t>
    </r>
  </si>
  <si>
    <r>
      <rPr>
        <sz val="9"/>
        <color theme="1"/>
        <rFont val="Calibri"/>
        <family val="2"/>
        <scheme val="minor"/>
      </rPr>
      <t>Diesel &gt;2.0 litres</t>
    </r>
  </si>
  <si>
    <r>
      <rPr>
        <sz val="9"/>
        <color theme="1"/>
        <rFont val="Calibri"/>
        <family val="2"/>
        <scheme val="minor"/>
      </rPr>
      <t>Electricity</t>
    </r>
  </si>
  <si>
    <r>
      <rPr>
        <sz val="9"/>
        <color theme="1"/>
        <rFont val="Calibri"/>
        <family val="2"/>
        <scheme val="minor"/>
      </rPr>
      <t>Hybrid cars</t>
    </r>
  </si>
  <si>
    <r>
      <rPr>
        <sz val="9"/>
        <color theme="1"/>
        <rFont val="Calibri"/>
        <family val="2"/>
        <scheme val="minor"/>
      </rPr>
      <t>Petrol &lt;0.8 litres</t>
    </r>
  </si>
  <si>
    <r>
      <rPr>
        <sz val="9"/>
        <color theme="1"/>
        <rFont val="Calibri"/>
        <family val="2"/>
        <scheme val="minor"/>
      </rPr>
      <t>Petrol 0.8 litres-1.4 litres</t>
    </r>
  </si>
  <si>
    <r>
      <rPr>
        <sz val="9"/>
        <color theme="1"/>
        <rFont val="Calibri"/>
        <family val="2"/>
        <scheme val="minor"/>
      </rPr>
      <t>Petrol 1.4 litres-2.0 litres</t>
    </r>
  </si>
  <si>
    <r>
      <rPr>
        <sz val="9"/>
        <color theme="1"/>
        <rFont val="Calibri"/>
        <family val="2"/>
        <scheme val="minor"/>
      </rPr>
      <t>Petrol &gt;2.0 litres</t>
    </r>
  </si>
  <si>
    <r>
      <rPr>
        <sz val="9"/>
        <color theme="1"/>
        <rFont val="Calibri"/>
        <family val="2"/>
        <scheme val="minor"/>
      </rPr>
      <t>Diesel &lt;0.8 litres</t>
    </r>
  </si>
  <si>
    <r>
      <rPr>
        <sz val="9"/>
        <color rgb="FF000000"/>
        <rFont val="Calibri"/>
        <family val="2"/>
        <scheme val="minor"/>
      </rPr>
      <t xml:space="preserve"> -   </t>
    </r>
  </si>
  <si>
    <r>
      <rPr>
        <sz val="9"/>
        <color theme="1"/>
        <rFont val="Calibri"/>
        <family val="2"/>
        <scheme val="minor"/>
      </rPr>
      <t>Diesel 0.8 litres-1.4 litres</t>
    </r>
  </si>
  <si>
    <r>
      <rPr>
        <sz val="9"/>
        <color theme="1"/>
        <rFont val="Calibri"/>
        <family val="2"/>
        <scheme val="minor"/>
      </rPr>
      <t>Diesel 1.4 litres-2.0 litres</t>
    </r>
  </si>
  <si>
    <r>
      <rPr>
        <sz val="9"/>
        <color theme="1"/>
        <rFont val="Calibri"/>
        <family val="2"/>
        <scheme val="minor"/>
      </rPr>
      <t>Diesel &gt;2.0 litres</t>
    </r>
  </si>
  <si>
    <r>
      <rPr>
        <sz val="9"/>
        <color theme="1"/>
        <rFont val="Calibri"/>
        <family val="2"/>
        <scheme val="minor"/>
      </rPr>
      <t>Electricity</t>
    </r>
  </si>
  <si>
    <r>
      <rPr>
        <sz val="9"/>
        <color theme="1"/>
        <rFont val="Calibri"/>
        <family val="2"/>
        <scheme val="minor"/>
      </rPr>
      <t>Hybrid cars</t>
    </r>
  </si>
  <si>
    <r>
      <rPr>
        <b/>
        <sz val="9"/>
        <color theme="1"/>
        <rFont val="Calibri"/>
        <family val="2"/>
        <scheme val="minor"/>
      </rPr>
      <t>CO</t>
    </r>
    <r>
      <rPr>
        <b/>
        <vertAlign val="subscript"/>
        <sz val="9"/>
        <color theme="1"/>
        <rFont val="Calibri"/>
        <family val="2"/>
        <scheme val="minor"/>
      </rPr>
      <t>2</t>
    </r>
    <r>
      <rPr>
        <b/>
        <sz val="9"/>
        <color theme="1"/>
        <rFont val="Calibri"/>
        <family val="2"/>
        <scheme val="minor"/>
      </rPr>
      <t xml:space="preserve">e emissions </t>
    </r>
    <r>
      <rPr>
        <sz val="9"/>
        <color theme="1"/>
        <rFont val="Calibri"/>
        <family val="2"/>
        <scheme val="minor"/>
      </rPr>
      <t xml:space="preserve">
</t>
    </r>
    <r>
      <rPr>
        <b/>
        <sz val="9"/>
        <color theme="1"/>
        <rFont val="Calibri"/>
        <family val="2"/>
        <scheme val="minor"/>
      </rPr>
      <t>(Tonnes CO</t>
    </r>
    <r>
      <rPr>
        <b/>
        <vertAlign val="subscript"/>
        <sz val="9"/>
        <color theme="1"/>
        <rFont val="Calibri"/>
        <family val="2"/>
        <scheme val="minor"/>
      </rPr>
      <t>2</t>
    </r>
    <r>
      <rPr>
        <b/>
        <sz val="9"/>
        <color theme="1"/>
        <rFont val="Calibri"/>
        <family val="2"/>
        <scheme val="minor"/>
      </rPr>
      <t>e)</t>
    </r>
  </si>
  <si>
    <r>
      <rPr>
        <b/>
        <sz val="9"/>
        <color theme="1"/>
        <rFont val="Calibri"/>
        <family val="2"/>
        <scheme val="minor"/>
      </rPr>
      <t>Carbon footprint</t>
    </r>
    <r>
      <rPr>
        <sz val="9"/>
        <color theme="1"/>
        <rFont val="Calibri"/>
        <family val="2"/>
        <scheme val="minor"/>
      </rPr>
      <t xml:space="preserve">
</t>
    </r>
    <r>
      <rPr>
        <b/>
        <sz val="9"/>
        <color theme="1"/>
        <rFont val="Calibri"/>
        <family val="2"/>
        <scheme val="minor"/>
      </rPr>
      <t>(Tonnes CO</t>
    </r>
    <r>
      <rPr>
        <b/>
        <vertAlign val="subscript"/>
        <sz val="9"/>
        <color theme="1"/>
        <rFont val="Calibri"/>
        <family val="2"/>
        <scheme val="minor"/>
      </rPr>
      <t>2</t>
    </r>
    <r>
      <rPr>
        <b/>
        <sz val="9"/>
        <color theme="1"/>
        <rFont val="Calibri"/>
        <family val="2"/>
        <scheme val="minor"/>
      </rPr>
      <t xml:space="preserve">e/DKK mill.) </t>
    </r>
  </si>
  <si>
    <r>
      <rPr>
        <b/>
        <sz val="9"/>
        <color theme="1"/>
        <rFont val="Calibri"/>
        <family val="2"/>
        <scheme val="minor"/>
      </rPr>
      <t>Total</t>
    </r>
  </si>
  <si>
    <r>
      <rPr>
        <b/>
        <sz val="9"/>
        <color theme="1"/>
        <rFont val="Calibri"/>
        <family val="2"/>
        <scheme val="minor"/>
      </rPr>
      <t xml:space="preserve">Balance sheet </t>
    </r>
    <r>
      <rPr>
        <sz val="9"/>
        <color theme="1"/>
        <rFont val="Calibri"/>
        <family val="2"/>
        <scheme val="minor"/>
      </rPr>
      <t xml:space="preserve">
</t>
    </r>
    <r>
      <rPr>
        <b/>
        <sz val="9"/>
        <color theme="1"/>
        <rFont val="Calibri"/>
        <family val="2"/>
        <scheme val="minor"/>
      </rPr>
      <t>(DKK mill.)</t>
    </r>
  </si>
  <si>
    <r>
      <rPr>
        <b/>
        <sz val="9"/>
        <color theme="1"/>
        <rFont val="Calibri"/>
        <family val="2"/>
        <scheme val="minor"/>
      </rPr>
      <t>%</t>
    </r>
  </si>
  <si>
    <r>
      <rPr>
        <b/>
        <sz val="9"/>
        <color theme="1"/>
        <rFont val="Calibri"/>
        <family val="2"/>
        <scheme val="minor"/>
      </rPr>
      <t xml:space="preserve">Cover </t>
    </r>
    <r>
      <rPr>
        <sz val="9"/>
        <color theme="1"/>
        <rFont val="Calibri"/>
        <family val="2"/>
        <scheme val="minor"/>
      </rPr>
      <t xml:space="preserve">
</t>
    </r>
    <r>
      <rPr>
        <b/>
        <sz val="9"/>
        <color theme="1"/>
        <rFont val="Calibri"/>
        <family val="2"/>
        <scheme val="minor"/>
      </rPr>
      <t>(% specific data)</t>
    </r>
  </si>
  <si>
    <r>
      <rPr>
        <b/>
        <sz val="9"/>
        <color theme="1"/>
        <rFont val="Calibri"/>
        <family val="2"/>
        <scheme val="minor"/>
      </rPr>
      <t>Cover</t>
    </r>
    <r>
      <rPr>
        <sz val="9"/>
        <color theme="1"/>
        <rFont val="Calibri"/>
        <family val="2"/>
        <scheme val="minor"/>
      </rPr>
      <t xml:space="preserve">
</t>
    </r>
    <r>
      <rPr>
        <b/>
        <sz val="9"/>
        <color theme="1"/>
        <rFont val="Calibri"/>
        <family val="2"/>
        <scheme val="minor"/>
      </rPr>
      <t>(% statistical data)</t>
    </r>
  </si>
  <si>
    <r>
      <rPr>
        <b/>
        <sz val="9"/>
        <color theme="1"/>
        <rFont val="Calibri"/>
        <family val="2"/>
        <scheme val="minor"/>
      </rPr>
      <t>CO</t>
    </r>
    <r>
      <rPr>
        <b/>
        <vertAlign val="subscript"/>
        <sz val="9"/>
        <color theme="1"/>
        <rFont val="Calibri"/>
        <family val="2"/>
        <scheme val="minor"/>
      </rPr>
      <t>2</t>
    </r>
    <r>
      <rPr>
        <b/>
        <sz val="9"/>
        <color theme="1"/>
        <rFont val="Calibri"/>
        <family val="2"/>
        <scheme val="minor"/>
      </rPr>
      <t xml:space="preserve">e emissions </t>
    </r>
    <r>
      <rPr>
        <sz val="9"/>
        <color theme="1"/>
        <rFont val="Calibri"/>
        <family val="2"/>
        <scheme val="minor"/>
      </rPr>
      <t xml:space="preserve">
</t>
    </r>
    <r>
      <rPr>
        <b/>
        <sz val="9"/>
        <color theme="1"/>
        <rFont val="Calibri"/>
        <family val="2"/>
        <scheme val="minor"/>
      </rPr>
      <t>(Tonnes CO</t>
    </r>
    <r>
      <rPr>
        <b/>
        <vertAlign val="subscript"/>
        <sz val="9"/>
        <color theme="1"/>
        <rFont val="Calibri"/>
        <family val="2"/>
        <scheme val="minor"/>
      </rPr>
      <t>2</t>
    </r>
    <r>
      <rPr>
        <b/>
        <sz val="9"/>
        <color theme="1"/>
        <rFont val="Calibri"/>
        <family val="2"/>
        <scheme val="minor"/>
      </rPr>
      <t>e)</t>
    </r>
  </si>
  <si>
    <r>
      <rPr>
        <b/>
        <sz val="9"/>
        <color theme="1"/>
        <rFont val="Calibri"/>
        <family val="2"/>
        <scheme val="minor"/>
      </rPr>
      <t>% CO</t>
    </r>
    <r>
      <rPr>
        <b/>
        <vertAlign val="subscript"/>
        <sz val="9"/>
        <color theme="1"/>
        <rFont val="Calibri"/>
        <family val="2"/>
        <scheme val="minor"/>
      </rPr>
      <t>2</t>
    </r>
    <r>
      <rPr>
        <b/>
        <sz val="9"/>
        <color theme="1"/>
        <rFont val="Calibri"/>
        <family val="2"/>
        <scheme val="minor"/>
      </rPr>
      <t>e</t>
    </r>
  </si>
  <si>
    <r>
      <rPr>
        <b/>
        <sz val="9"/>
        <color theme="1"/>
        <rFont val="Calibri"/>
        <family val="2"/>
        <scheme val="minor"/>
      </rPr>
      <t>Carbon footprint</t>
    </r>
    <r>
      <rPr>
        <sz val="9"/>
        <color theme="1"/>
        <rFont val="Calibri"/>
        <family val="2"/>
        <scheme val="minor"/>
      </rPr>
      <t xml:space="preserve">
</t>
    </r>
    <r>
      <rPr>
        <b/>
        <sz val="9"/>
        <color theme="1"/>
        <rFont val="Calibri"/>
        <family val="2"/>
        <scheme val="minor"/>
      </rPr>
      <t>(Tonnes CO</t>
    </r>
    <r>
      <rPr>
        <b/>
        <vertAlign val="subscript"/>
        <sz val="9"/>
        <color theme="1"/>
        <rFont val="Calibri"/>
        <family val="2"/>
        <scheme val="minor"/>
      </rPr>
      <t>2</t>
    </r>
    <r>
      <rPr>
        <b/>
        <sz val="9"/>
        <color theme="1"/>
        <rFont val="Calibri"/>
        <family val="2"/>
        <scheme val="minor"/>
      </rPr>
      <t xml:space="preserve">e/DKK mill.) </t>
    </r>
  </si>
  <si>
    <r>
      <rPr>
        <b/>
        <sz val="9"/>
        <color theme="1"/>
        <rFont val="Calibri"/>
        <family val="2"/>
        <scheme val="minor"/>
      </rPr>
      <t>Total</t>
    </r>
  </si>
  <si>
    <r>
      <rPr>
        <sz val="9"/>
        <color theme="1"/>
        <rFont val="Calibri"/>
        <family val="2"/>
        <scheme val="minor"/>
      </rPr>
      <t>Agriculture, hunting, forestry and fisheries</t>
    </r>
  </si>
  <si>
    <r>
      <rPr>
        <sz val="9"/>
        <color theme="1"/>
        <rFont val="Calibri"/>
        <family val="2"/>
        <scheme val="minor"/>
      </rPr>
      <t>Industry and extraction of raw materials</t>
    </r>
  </si>
  <si>
    <r>
      <rPr>
        <sz val="9"/>
        <color theme="1"/>
        <rFont val="Calibri"/>
        <family val="2"/>
        <scheme val="minor"/>
      </rPr>
      <t>Energy supply</t>
    </r>
  </si>
  <si>
    <r>
      <rPr>
        <sz val="9"/>
        <color theme="1"/>
        <rFont val="Calibri"/>
        <family val="2"/>
        <scheme val="minor"/>
      </rPr>
      <t>Building and construction</t>
    </r>
  </si>
  <si>
    <r>
      <rPr>
        <sz val="9"/>
        <color theme="1"/>
        <rFont val="Calibri"/>
        <family val="2"/>
        <scheme val="minor"/>
      </rPr>
      <t>Trade</t>
    </r>
  </si>
  <si>
    <r>
      <rPr>
        <sz val="9"/>
        <color theme="1"/>
        <rFont val="Calibri"/>
        <family val="2"/>
        <scheme val="minor"/>
      </rPr>
      <t>Transport, hotels and restaurants</t>
    </r>
  </si>
  <si>
    <r>
      <rPr>
        <sz val="9"/>
        <color theme="1"/>
        <rFont val="Calibri"/>
        <family val="2"/>
        <scheme val="minor"/>
      </rPr>
      <t>Information and communication</t>
    </r>
  </si>
  <si>
    <r>
      <rPr>
        <sz val="9"/>
        <color theme="1"/>
        <rFont val="Calibri"/>
        <family val="2"/>
        <scheme val="minor"/>
      </rPr>
      <t>Financing and insurance</t>
    </r>
  </si>
  <si>
    <r>
      <rPr>
        <sz val="9"/>
        <color theme="1"/>
        <rFont val="Calibri"/>
        <family val="2"/>
        <scheme val="minor"/>
      </rPr>
      <t>Real property</t>
    </r>
  </si>
  <si>
    <r>
      <rPr>
        <sz val="9"/>
        <color theme="1"/>
        <rFont val="Calibri"/>
        <family val="2"/>
        <scheme val="minor"/>
      </rPr>
      <t>Other business</t>
    </r>
  </si>
  <si>
    <r>
      <rPr>
        <sz val="9"/>
        <rFont val="Calibri"/>
        <family val="2"/>
      </rPr>
      <t> </t>
    </r>
  </si>
  <si>
    <r>
      <rPr>
        <b/>
        <sz val="9"/>
        <color rgb="FF000000"/>
        <rFont val="Calibri"/>
        <family val="2"/>
      </rPr>
      <t>Key figures for all portfolios - total</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</si>
  <si>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</si>
  <si>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</si>
  <si>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</si>
  <si>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</si>
  <si>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</si>
  <si>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</si>
  <si>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</si>
  <si>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</si>
  <si>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</si>
  <si>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</si>
  <si>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</si>
  <si>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</si>
  <si>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</si>
  <si>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</si>
  <si>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</si>
  <si>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</si>
  <si>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</si>
  <si>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</si>
  <si>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Portfolio of listed shares</t>
    </r>
  </si>
  <si>
    <r>
      <rPr>
        <sz val="9"/>
        <color rgb="FF000000"/>
        <rFont val="Calibri"/>
        <family val="2"/>
      </rPr>
      <t> </t>
    </r>
  </si>
  <si>
    <r>
      <rPr>
        <sz val="9"/>
        <color rgb="FF000000"/>
        <rFont val="Calibri"/>
        <family val="2"/>
      </rPr>
      <t>Portfolio of corporate bonds</t>
    </r>
  </si>
  <si>
    <r>
      <rPr>
        <sz val="9"/>
        <color rgb="FF000000"/>
        <rFont val="Calibri"/>
        <family val="2"/>
      </rPr>
      <t> </t>
    </r>
  </si>
  <si>
    <r>
      <rPr>
        <sz val="9"/>
        <color rgb="FF000000"/>
        <rFont val="Calibri"/>
        <family val="2"/>
      </rPr>
      <t>Portfolio of covered bonds/mortgage-credit bonds</t>
    </r>
  </si>
  <si>
    <r>
      <rPr>
        <sz val="9"/>
        <color rgb="FF000000"/>
        <rFont val="Calibri"/>
        <family val="2"/>
      </rPr>
      <t> </t>
    </r>
  </si>
  <si>
    <r>
      <rPr>
        <sz val="9"/>
        <color rgb="FF000000"/>
        <rFont val="Calibri"/>
        <family val="2"/>
      </rPr>
      <t>Portfolio of ship credits</t>
    </r>
  </si>
  <si>
    <r>
      <rPr>
        <sz val="9"/>
        <color rgb="FF000000"/>
        <rFont val="Calibri"/>
        <family val="2"/>
      </rPr>
      <t>N/A</t>
    </r>
  </si>
  <si>
    <r>
      <rPr>
        <sz val="9"/>
        <color rgb="FF000000"/>
        <rFont val="Calibri"/>
        <family val="2"/>
      </rPr>
      <t> </t>
    </r>
  </si>
  <si>
    <r>
      <rPr>
        <sz val="9"/>
        <color rgb="FF000000"/>
        <rFont val="Calibri"/>
        <family val="2"/>
      </rPr>
      <t>Non-classified portfolio</t>
    </r>
  </si>
  <si>
    <r>
      <rPr>
        <sz val="9"/>
        <color rgb="FF000000"/>
        <rFont val="Calibri"/>
        <family val="2"/>
      </rPr>
      <t> </t>
    </r>
  </si>
  <si>
    <r>
      <rPr>
        <sz val="9"/>
        <color rgb="FF000000"/>
        <rFont val="Calibri"/>
        <family val="2"/>
      </rPr>
      <t xml:space="preserve"> - of which cash</t>
    </r>
  </si>
  <si>
    <r>
      <rPr>
        <sz val="9"/>
        <color rgb="FF000000"/>
        <rFont val="Calibri"/>
        <family val="2"/>
      </rPr>
      <t> </t>
    </r>
  </si>
  <si>
    <r>
      <rPr>
        <sz val="9"/>
        <color rgb="FF000000"/>
        <rFont val="Calibri"/>
        <family val="2"/>
      </rPr>
      <t xml:space="preserve"> - of which government bonds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</si>
  <si>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</si>
  <si>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</si>
  <si>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</si>
  <si>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</si>
  <si>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</si>
  <si>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</si>
  <si>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</si>
  <si>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</si>
  <si>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</si>
  <si>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</si>
  <si>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b/>
        <sz val="9"/>
        <rFont val="Calibri"/>
        <family val="2"/>
      </rPr>
      <t>Portfolio with data coverage</t>
    </r>
  </si>
  <si>
    <r>
      <rPr>
        <sz val="9"/>
        <color rgb="FF000000"/>
        <rFont val="Calibri"/>
        <family val="2"/>
      </rPr>
      <t> </t>
    </r>
  </si>
  <si>
    <r>
      <rPr>
        <sz val="9"/>
        <color rgb="FF000000"/>
        <rFont val="Calibri"/>
        <family val="2"/>
      </rPr>
      <t>Portfolio of listed shares</t>
    </r>
  </si>
  <si>
    <r>
      <rPr>
        <sz val="9"/>
        <color rgb="FF000000"/>
        <rFont val="Calibri"/>
        <family val="2"/>
      </rPr>
      <t> </t>
    </r>
  </si>
  <si>
    <r>
      <rPr>
        <sz val="9"/>
        <color rgb="FF000000"/>
        <rFont val="Calibri"/>
        <family val="2"/>
      </rPr>
      <t>Portfolio of corporate bonds</t>
    </r>
  </si>
  <si>
    <r>
      <rPr>
        <sz val="9"/>
        <color rgb="FF000000"/>
        <rFont val="Calibri"/>
        <family val="2"/>
      </rPr>
      <t> </t>
    </r>
  </si>
  <si>
    <r>
      <rPr>
        <sz val="9"/>
        <color rgb="FF000000"/>
        <rFont val="Calibri"/>
        <family val="2"/>
      </rPr>
      <t>Portfolio of covered bonds/mortgage-credit bonds</t>
    </r>
  </si>
  <si>
    <r>
      <rPr>
        <sz val="9"/>
        <color rgb="FF000000"/>
        <rFont val="Calibri"/>
        <family val="2"/>
      </rPr>
      <t> </t>
    </r>
  </si>
  <si>
    <r>
      <rPr>
        <sz val="9"/>
        <color rgb="FF000000"/>
        <rFont val="Calibri"/>
        <family val="2"/>
      </rPr>
      <t>Portfolio of ship credits</t>
    </r>
  </si>
  <si>
    <r>
      <rPr>
        <sz val="9"/>
        <color rgb="FF000000"/>
        <rFont val="Calibri"/>
        <family val="2"/>
      </rPr>
      <t> </t>
    </r>
  </si>
  <si>
    <r>
      <rPr>
        <sz val="9"/>
        <color rgb="FF000000"/>
        <rFont val="Calibri"/>
        <family val="2"/>
      </rPr>
      <t>Non-classified portfolio</t>
    </r>
  </si>
  <si>
    <r>
      <rPr>
        <sz val="9"/>
        <color rgb="FF000000"/>
        <rFont val="Calibri"/>
        <family val="2"/>
      </rPr>
      <t> </t>
    </r>
  </si>
  <si>
    <r>
      <rPr>
        <sz val="9"/>
        <color rgb="FF000000"/>
        <rFont val="Calibri"/>
        <family val="2"/>
      </rPr>
      <t xml:space="preserve"> - of which cash</t>
    </r>
  </si>
  <si>
    <r>
      <rPr>
        <sz val="9"/>
        <color rgb="FF000000"/>
        <rFont val="Calibri"/>
        <family val="2"/>
      </rPr>
      <t> </t>
    </r>
  </si>
  <si>
    <r>
      <rPr>
        <sz val="9"/>
        <color rgb="FF000000"/>
        <rFont val="Calibri"/>
        <family val="2"/>
      </rPr>
      <t xml:space="preserve"> - of which government bonds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</si>
  <si>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</si>
  <si>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</si>
  <si>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</si>
  <si>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</si>
  <si>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</si>
  <si>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</si>
  <si>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</si>
  <si>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</si>
  <si>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sz val="9"/>
        <color rgb="FF000000"/>
        <rFont val="Calibri"/>
        <family val="2"/>
      </rPr>
      <t> </t>
    </r>
  </si>
  <si>
    <r>
      <rPr>
        <b/>
        <sz val="9"/>
        <rFont val="Calibri"/>
        <family val="2"/>
      </rPr>
      <t>Portfolio with data coverage</t>
    </r>
  </si>
  <si>
    <r>
      <rPr>
        <sz val="9"/>
        <color rgb="FF000000"/>
        <rFont val="Calibri"/>
        <family val="2"/>
      </rPr>
      <t>Portfolio of listed shares</t>
    </r>
  </si>
  <si>
    <r>
      <rPr>
        <sz val="9"/>
        <color rgb="FF000000"/>
        <rFont val="Calibri"/>
        <family val="2"/>
      </rPr>
      <t>Portfolio of corporate bonds</t>
    </r>
  </si>
  <si>
    <r>
      <rPr>
        <sz val="9"/>
        <color rgb="FF000000"/>
        <rFont val="Calibri"/>
        <family val="2"/>
      </rPr>
      <t> </t>
    </r>
  </si>
  <si>
    <r>
      <rPr>
        <sz val="9"/>
        <color rgb="FF000000"/>
        <rFont val="Calibri"/>
        <family val="2"/>
      </rPr>
      <t>Portfolio of covered bonds/mortgage-credit bonds</t>
    </r>
  </si>
  <si>
    <r>
      <rPr>
        <sz val="9"/>
        <color rgb="FF000000"/>
        <rFont val="Calibri"/>
        <family val="2"/>
      </rPr>
      <t> </t>
    </r>
  </si>
  <si>
    <r>
      <rPr>
        <sz val="9"/>
        <color rgb="FF000000"/>
        <rFont val="Calibri"/>
        <family val="2"/>
      </rPr>
      <t>Portfolio of ship credits</t>
    </r>
  </si>
  <si>
    <r>
      <rPr>
        <sz val="9"/>
        <color rgb="FF000000"/>
        <rFont val="Calibri"/>
        <family val="2"/>
      </rPr>
      <t>N/A</t>
    </r>
  </si>
  <si>
    <r>
      <rPr>
        <sz val="9"/>
        <color rgb="FF000000"/>
        <rFont val="Calibri"/>
        <family val="2"/>
      </rPr>
      <t> </t>
    </r>
  </si>
  <si>
    <r>
      <rPr>
        <sz val="9"/>
        <color rgb="FF000000"/>
        <rFont val="Calibri"/>
        <family val="2"/>
      </rPr>
      <t>Non-classified portfolio</t>
    </r>
  </si>
  <si>
    <r>
      <rPr>
        <sz val="9"/>
        <color rgb="FF000000"/>
        <rFont val="Calibri"/>
        <family val="2"/>
      </rPr>
      <t> </t>
    </r>
  </si>
  <si>
    <r>
      <rPr>
        <sz val="9"/>
        <color rgb="FF000000"/>
        <rFont val="Calibri"/>
        <family val="2"/>
      </rPr>
      <t xml:space="preserve"> - of which cash</t>
    </r>
  </si>
  <si>
    <r>
      <rPr>
        <sz val="9"/>
        <color rgb="FF000000"/>
        <rFont val="Calibri"/>
        <family val="2"/>
      </rPr>
      <t> </t>
    </r>
  </si>
  <si>
    <r>
      <rPr>
        <sz val="9"/>
        <color rgb="FF000000"/>
        <rFont val="Calibri"/>
        <family val="2"/>
      </rPr>
      <t xml:space="preserve"> - of which government bonds </t>
    </r>
  </si>
  <si>
    <r>
      <rPr>
        <sz val="9"/>
        <color theme="1"/>
        <rFont val="Calibri"/>
        <family val="2"/>
        <scheme val="minor"/>
      </rPr>
      <t>Unit</t>
    </r>
  </si>
  <si>
    <r>
      <rPr>
        <sz val="9"/>
        <color theme="1"/>
        <rFont val="Calibri"/>
        <family val="2"/>
        <scheme val="minor"/>
      </rPr>
      <t>Market-based</t>
    </r>
  </si>
  <si>
    <r>
      <rPr>
        <sz val="9"/>
        <color theme="1"/>
        <rFont val="Calibri"/>
        <family val="2"/>
        <scheme val="minor"/>
      </rPr>
      <t>Location-based</t>
    </r>
  </si>
  <si>
    <r>
      <rPr>
        <sz val="9"/>
        <color theme="1"/>
        <rFont val="Calibri"/>
        <family val="2"/>
        <scheme val="minor"/>
      </rPr>
      <t>Unit</t>
    </r>
  </si>
  <si>
    <r>
      <rPr>
        <sz val="9"/>
        <color theme="1"/>
        <rFont val="Calibri"/>
        <family val="2"/>
        <scheme val="minor"/>
      </rPr>
      <t>Market-based</t>
    </r>
  </si>
  <si>
    <r>
      <rPr>
        <sz val="9"/>
        <color theme="1"/>
        <rFont val="Calibri"/>
        <family val="2"/>
        <scheme val="minor"/>
      </rPr>
      <t>Location-based</t>
    </r>
  </si>
  <si>
    <r>
      <rPr>
        <b/>
        <sz val="9"/>
        <color theme="1"/>
        <rFont val="Calibri"/>
        <family val="2"/>
        <scheme val="minor"/>
      </rPr>
      <t>Tonnes of CO</t>
    </r>
    <r>
      <rPr>
        <b/>
        <vertAlign val="subscript"/>
        <sz val="9"/>
        <color theme="1"/>
        <rFont val="Calibri"/>
        <family val="2"/>
        <scheme val="minor"/>
      </rPr>
      <t>2</t>
    </r>
    <r>
      <rPr>
        <b/>
        <sz val="9"/>
        <color theme="1"/>
        <rFont val="Calibri"/>
        <family val="2"/>
        <scheme val="minor"/>
      </rPr>
      <t>e</t>
    </r>
  </si>
  <si>
    <r>
      <rPr>
        <b/>
        <sz val="9"/>
        <color theme="1"/>
        <rFont val="Calibri"/>
        <family val="2"/>
        <scheme val="minor"/>
      </rPr>
      <t>Tonnes of CO</t>
    </r>
    <r>
      <rPr>
        <b/>
        <vertAlign val="subscript"/>
        <sz val="9"/>
        <color theme="1"/>
        <rFont val="Calibri"/>
        <family val="2"/>
        <scheme val="minor"/>
      </rPr>
      <t>2</t>
    </r>
    <r>
      <rPr>
        <b/>
        <sz val="9"/>
        <color theme="1"/>
        <rFont val="Calibri"/>
        <family val="2"/>
        <scheme val="minor"/>
      </rPr>
      <t>e</t>
    </r>
  </si>
  <si>
    <r>
      <rPr>
        <sz val="9"/>
        <color theme="1"/>
        <rFont val="Calibri"/>
        <family val="2"/>
        <scheme val="minor"/>
      </rPr>
      <t>-</t>
    </r>
  </si>
  <si>
    <r>
      <rPr>
        <sz val="9"/>
        <color theme="1"/>
        <rFont val="Calibri"/>
        <family val="2"/>
        <scheme val="minor"/>
      </rPr>
      <t>Total CO</t>
    </r>
    <r>
      <rPr>
        <vertAlign val="subscript"/>
        <sz val="9"/>
        <color theme="1"/>
        <rFont val="Calibri"/>
        <family val="2"/>
        <scheme val="minor"/>
      </rPr>
      <t>2</t>
    </r>
    <r>
      <rPr>
        <sz val="9"/>
        <color theme="1"/>
        <rFont val="Calibri"/>
        <family val="2"/>
        <scheme val="minor"/>
      </rPr>
      <t>e consumption per employee</t>
    </r>
  </si>
  <si>
    <r>
      <rPr>
        <sz val="9"/>
        <color theme="1"/>
        <rFont val="Calibri"/>
        <family val="2"/>
        <scheme val="minor"/>
      </rPr>
      <t>Tonnes of CO</t>
    </r>
    <r>
      <rPr>
        <vertAlign val="subscript"/>
        <sz val="9"/>
        <color theme="1"/>
        <rFont val="Calibri"/>
        <family val="2"/>
        <scheme val="minor"/>
      </rPr>
      <t>2</t>
    </r>
    <r>
      <rPr>
        <sz val="9"/>
        <color theme="1"/>
        <rFont val="Calibri"/>
        <family val="2"/>
        <scheme val="minor"/>
      </rPr>
      <t>e/FTE</t>
    </r>
  </si>
  <si>
    <r>
      <rPr>
        <b/>
        <sz val="9"/>
        <color theme="1"/>
        <rFont val="Calibri"/>
        <family val="2"/>
        <scheme val="minor"/>
      </rPr>
      <t>Tonnes of CO</t>
    </r>
    <r>
      <rPr>
        <b/>
        <vertAlign val="subscript"/>
        <sz val="9"/>
        <color theme="1"/>
        <rFont val="Calibri"/>
        <family val="2"/>
        <scheme val="minor"/>
      </rPr>
      <t>2</t>
    </r>
    <r>
      <rPr>
        <b/>
        <sz val="9"/>
        <color theme="1"/>
        <rFont val="Calibri"/>
        <family val="2"/>
        <scheme val="minor"/>
      </rPr>
      <t>e</t>
    </r>
  </si>
  <si>
    <r>
      <rPr>
        <b/>
        <sz val="9"/>
        <color theme="1"/>
        <rFont val="Calibri"/>
        <family val="2"/>
        <scheme val="minor"/>
      </rPr>
      <t>-</t>
    </r>
  </si>
  <si>
    <r>
      <rPr>
        <b/>
        <sz val="9"/>
        <color theme="1"/>
        <rFont val="Calibri"/>
        <family val="2"/>
        <scheme val="minor"/>
      </rPr>
      <t>Direct CO</t>
    </r>
    <r>
      <rPr>
        <b/>
        <vertAlign val="subscript"/>
        <sz val="9"/>
        <color theme="1"/>
        <rFont val="Calibri"/>
        <family val="2"/>
        <scheme val="minor"/>
      </rPr>
      <t>2</t>
    </r>
    <r>
      <rPr>
        <b/>
        <sz val="9"/>
        <color theme="1"/>
        <rFont val="Calibri"/>
        <family val="2"/>
        <scheme val="minor"/>
      </rPr>
      <t>e consumption (Scope 1)</t>
    </r>
  </si>
  <si>
    <r>
      <rPr>
        <b/>
        <sz val="9"/>
        <color theme="1"/>
        <rFont val="Calibri"/>
        <family val="2"/>
        <scheme val="minor"/>
      </rPr>
      <t>Tonnes of CO</t>
    </r>
    <r>
      <rPr>
        <b/>
        <vertAlign val="subscript"/>
        <sz val="9"/>
        <color theme="1"/>
        <rFont val="Calibri"/>
        <family val="2"/>
        <scheme val="minor"/>
      </rPr>
      <t>2</t>
    </r>
    <r>
      <rPr>
        <b/>
        <sz val="9"/>
        <color theme="1"/>
        <rFont val="Calibri"/>
        <family val="2"/>
        <scheme val="minor"/>
      </rPr>
      <t>e</t>
    </r>
  </si>
  <si>
    <r>
      <rPr>
        <sz val="9"/>
        <color theme="1"/>
        <rFont val="Calibri"/>
        <family val="2"/>
        <scheme val="minor"/>
      </rPr>
      <t>Tonnes of CO</t>
    </r>
    <r>
      <rPr>
        <vertAlign val="subscript"/>
        <sz val="9"/>
        <color theme="1"/>
        <rFont val="Calibri"/>
        <family val="2"/>
        <scheme val="minor"/>
      </rPr>
      <t>2</t>
    </r>
    <r>
      <rPr>
        <sz val="9"/>
        <color theme="1"/>
        <rFont val="Calibri"/>
        <family val="2"/>
        <scheme val="minor"/>
      </rPr>
      <t>e</t>
    </r>
  </si>
  <si>
    <r>
      <rPr>
        <sz val="9"/>
        <color theme="1"/>
        <rFont val="Calibri"/>
        <family val="2"/>
        <scheme val="minor"/>
      </rPr>
      <t>-</t>
    </r>
  </si>
  <si>
    <r>
      <rPr>
        <sz val="9"/>
        <color theme="1"/>
        <rFont val="Calibri"/>
        <family val="2"/>
        <scheme val="minor"/>
      </rPr>
      <t>- Company car travel</t>
    </r>
  </si>
  <si>
    <r>
      <rPr>
        <sz val="9"/>
        <color theme="1"/>
        <rFont val="Calibri"/>
        <family val="2"/>
        <scheme val="minor"/>
      </rPr>
      <t>Tonnes of CO</t>
    </r>
    <r>
      <rPr>
        <vertAlign val="subscript"/>
        <sz val="9"/>
        <color theme="1"/>
        <rFont val="Calibri"/>
        <family val="2"/>
        <scheme val="minor"/>
      </rPr>
      <t>2</t>
    </r>
    <r>
      <rPr>
        <sz val="9"/>
        <color theme="1"/>
        <rFont val="Calibri"/>
        <family val="2"/>
        <scheme val="minor"/>
      </rPr>
      <t>e</t>
    </r>
  </si>
  <si>
    <r>
      <rPr>
        <sz val="9"/>
        <color theme="1"/>
        <rFont val="Calibri"/>
        <family val="2"/>
        <scheme val="minor"/>
      </rPr>
      <t>-</t>
    </r>
  </si>
  <si>
    <r>
      <rPr>
        <sz val="9"/>
        <color theme="1"/>
        <rFont val="Calibri"/>
        <family val="2"/>
        <scheme val="minor"/>
      </rPr>
      <t>-</t>
    </r>
  </si>
  <si>
    <r>
      <rPr>
        <sz val="9"/>
        <color theme="1"/>
        <rFont val="Calibri"/>
        <family val="2"/>
        <scheme val="minor"/>
      </rPr>
      <t>Tonnes of CO</t>
    </r>
    <r>
      <rPr>
        <vertAlign val="subscript"/>
        <sz val="9"/>
        <color theme="1"/>
        <rFont val="Calibri"/>
        <family val="2"/>
        <scheme val="minor"/>
      </rPr>
      <t>2</t>
    </r>
    <r>
      <rPr>
        <sz val="9"/>
        <color theme="1"/>
        <rFont val="Calibri"/>
        <family val="2"/>
        <scheme val="minor"/>
      </rPr>
      <t>e</t>
    </r>
  </si>
  <si>
    <r>
      <rPr>
        <sz val="9"/>
        <color theme="1"/>
        <rFont val="Calibri"/>
        <family val="2"/>
        <scheme val="minor"/>
      </rPr>
      <t>-</t>
    </r>
  </si>
  <si>
    <r>
      <rPr>
        <sz val="9"/>
        <color theme="1"/>
        <rFont val="Calibri"/>
        <family val="2"/>
        <scheme val="minor"/>
      </rPr>
      <t>- Heating (oil and gas)</t>
    </r>
  </si>
  <si>
    <r>
      <rPr>
        <sz val="9"/>
        <color theme="1"/>
        <rFont val="Calibri"/>
        <family val="2"/>
        <scheme val="minor"/>
      </rPr>
      <t>Tonnes of CO</t>
    </r>
    <r>
      <rPr>
        <vertAlign val="subscript"/>
        <sz val="9"/>
        <color theme="1"/>
        <rFont val="Calibri"/>
        <family val="2"/>
        <scheme val="minor"/>
      </rPr>
      <t>2</t>
    </r>
    <r>
      <rPr>
        <sz val="9"/>
        <color theme="1"/>
        <rFont val="Calibri"/>
        <family val="2"/>
        <scheme val="minor"/>
      </rPr>
      <t>e</t>
    </r>
  </si>
  <si>
    <r>
      <rPr>
        <b/>
        <sz val="9"/>
        <color theme="1"/>
        <rFont val="Calibri"/>
        <family val="2"/>
        <scheme val="minor"/>
      </rPr>
      <t>Tonnes of CO</t>
    </r>
    <r>
      <rPr>
        <b/>
        <vertAlign val="subscript"/>
        <sz val="9"/>
        <color theme="1"/>
        <rFont val="Calibri"/>
        <family val="2"/>
        <scheme val="minor"/>
      </rPr>
      <t>2</t>
    </r>
    <r>
      <rPr>
        <b/>
        <sz val="9"/>
        <color theme="1"/>
        <rFont val="Calibri"/>
        <family val="2"/>
        <scheme val="minor"/>
      </rPr>
      <t>e</t>
    </r>
  </si>
  <si>
    <r>
      <rPr>
        <b/>
        <sz val="9"/>
        <color theme="1"/>
        <rFont val="Calibri"/>
        <family val="2"/>
        <scheme val="minor"/>
      </rPr>
      <t>-</t>
    </r>
  </si>
  <si>
    <r>
      <rPr>
        <b/>
        <sz val="9"/>
        <color theme="1"/>
        <rFont val="Calibri"/>
        <family val="2"/>
        <scheme val="minor"/>
      </rPr>
      <t>Indirect CO</t>
    </r>
    <r>
      <rPr>
        <b/>
        <vertAlign val="subscript"/>
        <sz val="9"/>
        <color theme="1"/>
        <rFont val="Calibri"/>
        <family val="2"/>
        <scheme val="minor"/>
      </rPr>
      <t>2</t>
    </r>
    <r>
      <rPr>
        <b/>
        <sz val="9"/>
        <color theme="1"/>
        <rFont val="Calibri"/>
        <family val="2"/>
        <scheme val="minor"/>
      </rPr>
      <t>e consumption (Scope 2)</t>
    </r>
  </si>
  <si>
    <r>
      <rPr>
        <b/>
        <sz val="9"/>
        <color theme="1"/>
        <rFont val="Calibri"/>
        <family val="2"/>
        <scheme val="minor"/>
      </rPr>
      <t>Tonnes of CO</t>
    </r>
    <r>
      <rPr>
        <b/>
        <vertAlign val="subscript"/>
        <sz val="9"/>
        <color theme="1"/>
        <rFont val="Calibri"/>
        <family val="2"/>
        <scheme val="minor"/>
      </rPr>
      <t>2</t>
    </r>
    <r>
      <rPr>
        <b/>
        <sz val="9"/>
        <color theme="1"/>
        <rFont val="Calibri"/>
        <family val="2"/>
        <scheme val="minor"/>
      </rPr>
      <t>e</t>
    </r>
  </si>
  <si>
    <r>
      <rPr>
        <sz val="9"/>
        <color theme="1"/>
        <rFont val="Calibri"/>
        <family val="2"/>
        <scheme val="minor"/>
      </rPr>
      <t>Tonnes of CO</t>
    </r>
    <r>
      <rPr>
        <vertAlign val="subscript"/>
        <sz val="9"/>
        <color theme="1"/>
        <rFont val="Calibri"/>
        <family val="2"/>
        <scheme val="minor"/>
      </rPr>
      <t>2</t>
    </r>
    <r>
      <rPr>
        <sz val="9"/>
        <color theme="1"/>
        <rFont val="Calibri"/>
        <family val="2"/>
        <scheme val="minor"/>
      </rPr>
      <t>e</t>
    </r>
  </si>
  <si>
    <r>
      <rPr>
        <sz val="9"/>
        <color theme="1"/>
        <rFont val="Calibri"/>
        <family val="2"/>
        <scheme val="minor"/>
      </rPr>
      <t>-</t>
    </r>
  </si>
  <si>
    <r>
      <rPr>
        <sz val="9"/>
        <color theme="1"/>
        <rFont val="Calibri"/>
        <family val="2"/>
        <scheme val="minor"/>
      </rPr>
      <t>- Electricity consumption</t>
    </r>
  </si>
  <si>
    <r>
      <rPr>
        <sz val="9"/>
        <color theme="1"/>
        <rFont val="Calibri"/>
        <family val="2"/>
        <scheme val="minor"/>
      </rPr>
      <t>Tonnes of CO</t>
    </r>
    <r>
      <rPr>
        <vertAlign val="subscript"/>
        <sz val="9"/>
        <color theme="1"/>
        <rFont val="Calibri"/>
        <family val="2"/>
        <scheme val="minor"/>
      </rPr>
      <t>2</t>
    </r>
    <r>
      <rPr>
        <sz val="9"/>
        <color theme="1"/>
        <rFont val="Calibri"/>
        <family val="2"/>
        <scheme val="minor"/>
      </rPr>
      <t>e</t>
    </r>
  </si>
  <si>
    <r>
      <rPr>
        <sz val="9"/>
        <color theme="1"/>
        <rFont val="Calibri"/>
        <family val="2"/>
        <scheme val="minor"/>
      </rPr>
      <t>Tonnes of CO</t>
    </r>
    <r>
      <rPr>
        <vertAlign val="subscript"/>
        <sz val="9"/>
        <color theme="1"/>
        <rFont val="Calibri"/>
        <family val="2"/>
        <scheme val="minor"/>
      </rPr>
      <t>2</t>
    </r>
    <r>
      <rPr>
        <sz val="9"/>
        <color theme="1"/>
        <rFont val="Calibri"/>
        <family val="2"/>
        <scheme val="minor"/>
      </rPr>
      <t>e</t>
    </r>
  </si>
  <si>
    <r>
      <rPr>
        <sz val="9"/>
        <color theme="1"/>
        <rFont val="Calibri"/>
        <family val="2"/>
        <scheme val="minor"/>
      </rPr>
      <t>-</t>
    </r>
  </si>
  <si>
    <r>
      <rPr>
        <sz val="9"/>
        <color theme="1"/>
        <rFont val="Calibri"/>
        <family val="2"/>
        <scheme val="minor"/>
      </rPr>
      <t>- Heating (district heating and natural gas)</t>
    </r>
  </si>
  <si>
    <r>
      <rPr>
        <sz val="9"/>
        <color theme="1"/>
        <rFont val="Calibri"/>
        <family val="2"/>
        <scheme val="minor"/>
      </rPr>
      <t>Tonnes of CO</t>
    </r>
    <r>
      <rPr>
        <vertAlign val="subscript"/>
        <sz val="9"/>
        <color theme="1"/>
        <rFont val="Calibri"/>
        <family val="2"/>
        <scheme val="minor"/>
      </rPr>
      <t>2</t>
    </r>
    <r>
      <rPr>
        <sz val="9"/>
        <color theme="1"/>
        <rFont val="Calibri"/>
        <family val="2"/>
        <scheme val="minor"/>
      </rPr>
      <t>e</t>
    </r>
  </si>
  <si>
    <r>
      <rPr>
        <b/>
        <sz val="9"/>
        <color theme="1"/>
        <rFont val="Calibri"/>
        <family val="2"/>
        <scheme val="minor"/>
      </rPr>
      <t>Tonnes of CO</t>
    </r>
    <r>
      <rPr>
        <b/>
        <vertAlign val="subscript"/>
        <sz val="9"/>
        <color theme="1"/>
        <rFont val="Calibri"/>
        <family val="2"/>
        <scheme val="minor"/>
      </rPr>
      <t>2</t>
    </r>
    <r>
      <rPr>
        <b/>
        <sz val="9"/>
        <color theme="1"/>
        <rFont val="Calibri"/>
        <family val="2"/>
        <scheme val="minor"/>
      </rPr>
      <t>e</t>
    </r>
  </si>
  <si>
    <r>
      <rPr>
        <b/>
        <sz val="9"/>
        <color theme="1"/>
        <rFont val="Calibri"/>
        <family val="2"/>
        <scheme val="minor"/>
      </rPr>
      <t>-</t>
    </r>
  </si>
  <si>
    <r>
      <rPr>
        <b/>
        <sz val="9"/>
        <color theme="1"/>
        <rFont val="Calibri"/>
        <family val="2"/>
        <scheme val="minor"/>
      </rPr>
      <t>Other indirect impacts (Scope 3)</t>
    </r>
  </si>
  <si>
    <r>
      <rPr>
        <b/>
        <sz val="9"/>
        <color theme="1"/>
        <rFont val="Calibri"/>
        <family val="2"/>
        <scheme val="minor"/>
      </rPr>
      <t>Tonnes of CO</t>
    </r>
    <r>
      <rPr>
        <b/>
        <vertAlign val="subscript"/>
        <sz val="9"/>
        <color theme="1"/>
        <rFont val="Calibri"/>
        <family val="2"/>
        <scheme val="minor"/>
      </rPr>
      <t>2</t>
    </r>
    <r>
      <rPr>
        <b/>
        <sz val="9"/>
        <color theme="1"/>
        <rFont val="Calibri"/>
        <family val="2"/>
        <scheme val="minor"/>
      </rPr>
      <t>e</t>
    </r>
  </si>
  <si>
    <r>
      <rPr>
        <sz val="9"/>
        <color theme="1"/>
        <rFont val="Calibri"/>
        <family val="2"/>
        <scheme val="minor"/>
      </rPr>
      <t>Tonnes of CO</t>
    </r>
    <r>
      <rPr>
        <vertAlign val="subscript"/>
        <sz val="9"/>
        <color theme="1"/>
        <rFont val="Calibri"/>
        <family val="2"/>
        <scheme val="minor"/>
      </rPr>
      <t>2</t>
    </r>
    <r>
      <rPr>
        <sz val="9"/>
        <color theme="1"/>
        <rFont val="Calibri"/>
        <family val="2"/>
        <scheme val="minor"/>
      </rPr>
      <t>e</t>
    </r>
  </si>
  <si>
    <r>
      <rPr>
        <sz val="9"/>
        <color rgb="FF000000"/>
        <rFont val="Calibri"/>
        <family val="2"/>
        <scheme val="minor"/>
      </rPr>
      <t>-</t>
    </r>
  </si>
  <si>
    <r>
      <rPr>
        <sz val="9"/>
        <color rgb="FF000000"/>
        <rFont val="Calibri"/>
        <family val="2"/>
        <scheme val="minor"/>
      </rPr>
      <t>-</t>
    </r>
  </si>
  <si>
    <r>
      <rPr>
        <sz val="9"/>
        <color theme="1"/>
        <rFont val="Calibri"/>
        <family val="2"/>
        <scheme val="minor"/>
      </rPr>
      <t>Tonnes of CO</t>
    </r>
    <r>
      <rPr>
        <vertAlign val="subscript"/>
        <sz val="9"/>
        <color theme="1"/>
        <rFont val="Calibri"/>
        <family val="2"/>
        <scheme val="minor"/>
      </rPr>
      <t>2</t>
    </r>
    <r>
      <rPr>
        <sz val="9"/>
        <color theme="1"/>
        <rFont val="Calibri"/>
        <family val="2"/>
        <scheme val="minor"/>
      </rPr>
      <t>e</t>
    </r>
  </si>
  <si>
    <r>
      <rPr>
        <sz val="9"/>
        <color theme="1"/>
        <rFont val="Calibri"/>
        <family val="2"/>
        <scheme val="minor"/>
      </rPr>
      <t>Tonnes of CO</t>
    </r>
    <r>
      <rPr>
        <vertAlign val="subscript"/>
        <sz val="9"/>
        <color theme="1"/>
        <rFont val="Calibri"/>
        <family val="2"/>
        <scheme val="minor"/>
      </rPr>
      <t>2</t>
    </r>
    <r>
      <rPr>
        <sz val="9"/>
        <color theme="1"/>
        <rFont val="Calibri"/>
        <family val="2"/>
        <scheme val="minor"/>
      </rPr>
      <t>e</t>
    </r>
  </si>
  <si>
    <r>
      <rPr>
        <sz val="9"/>
        <color theme="1"/>
        <rFont val="Calibri"/>
        <family val="2"/>
        <scheme val="minor"/>
      </rPr>
      <t>-</t>
    </r>
  </si>
  <si>
    <r>
      <rPr>
        <sz val="9"/>
        <color theme="1"/>
        <rFont val="Calibri"/>
        <family val="2"/>
        <scheme val="minor"/>
      </rPr>
      <t>- Canteen operation</t>
    </r>
  </si>
  <si>
    <r>
      <rPr>
        <sz val="9"/>
        <color theme="1"/>
        <rFont val="Calibri"/>
        <family val="2"/>
        <scheme val="minor"/>
      </rPr>
      <t>Tonnes of CO</t>
    </r>
    <r>
      <rPr>
        <vertAlign val="subscript"/>
        <sz val="9"/>
        <color theme="1"/>
        <rFont val="Calibri"/>
        <family val="2"/>
        <scheme val="minor"/>
      </rPr>
      <t>2</t>
    </r>
    <r>
      <rPr>
        <sz val="9"/>
        <color theme="1"/>
        <rFont val="Calibri"/>
        <family val="2"/>
        <scheme val="minor"/>
      </rPr>
      <t>e</t>
    </r>
  </si>
  <si>
    <r>
      <rPr>
        <sz val="9"/>
        <color theme="1"/>
        <rFont val="Calibri"/>
        <family val="2"/>
        <scheme val="minor"/>
      </rPr>
      <t>- Resource management</t>
    </r>
  </si>
  <si>
    <r>
      <rPr>
        <sz val="9"/>
        <color theme="1"/>
        <rFont val="Calibri"/>
        <family val="2"/>
        <scheme val="minor"/>
      </rPr>
      <t>Tonnes of CO</t>
    </r>
    <r>
      <rPr>
        <vertAlign val="subscript"/>
        <sz val="9"/>
        <color theme="1"/>
        <rFont val="Calibri"/>
        <family val="2"/>
        <scheme val="minor"/>
      </rPr>
      <t>2</t>
    </r>
    <r>
      <rPr>
        <sz val="9"/>
        <color theme="1"/>
        <rFont val="Calibri"/>
        <family val="2"/>
        <scheme val="minor"/>
      </rPr>
      <t>e</t>
    </r>
  </si>
  <si>
    <r>
      <rPr>
        <sz val="9"/>
        <color theme="1"/>
        <rFont val="Calibri"/>
        <family val="2"/>
        <scheme val="minor"/>
      </rPr>
      <t>-</t>
    </r>
  </si>
  <si>
    <r>
      <rPr>
        <sz val="9"/>
        <color theme="1"/>
        <rFont val="Calibri"/>
        <family val="2"/>
        <scheme val="minor"/>
      </rPr>
      <t>Tonnes of CO</t>
    </r>
    <r>
      <rPr>
        <vertAlign val="subscript"/>
        <sz val="9"/>
        <color theme="1"/>
        <rFont val="Calibri"/>
        <family val="2"/>
        <scheme val="minor"/>
      </rPr>
      <t>2</t>
    </r>
    <r>
      <rPr>
        <sz val="9"/>
        <color theme="1"/>
        <rFont val="Calibri"/>
        <family val="2"/>
        <scheme val="minor"/>
      </rPr>
      <t>e</t>
    </r>
  </si>
  <si>
    <r>
      <rPr>
        <sz val="9"/>
        <color theme="1"/>
        <rFont val="Calibri"/>
        <family val="2"/>
        <scheme val="minor"/>
      </rPr>
      <t>-</t>
    </r>
  </si>
  <si>
    <r>
      <rPr>
        <sz val="9"/>
        <color theme="1"/>
        <rFont val="Calibri"/>
        <family val="2"/>
        <scheme val="minor"/>
      </rPr>
      <t>Tonnes of CO</t>
    </r>
    <r>
      <rPr>
        <vertAlign val="subscript"/>
        <sz val="9"/>
        <color theme="1"/>
        <rFont val="Calibri"/>
        <family val="2"/>
        <scheme val="minor"/>
      </rPr>
      <t>2</t>
    </r>
    <r>
      <rPr>
        <sz val="9"/>
        <color theme="1"/>
        <rFont val="Calibri"/>
        <family val="2"/>
        <scheme val="minor"/>
      </rPr>
      <t>e</t>
    </r>
  </si>
  <si>
    <r>
      <rPr>
        <sz val="9"/>
        <color theme="1"/>
        <rFont val="Calibri"/>
        <family val="2"/>
        <scheme val="minor"/>
      </rPr>
      <t>-</t>
    </r>
  </si>
  <si>
    <r>
      <rPr>
        <sz val="9"/>
        <color theme="1"/>
        <rFont val="Calibri"/>
        <family val="2"/>
        <scheme val="minor"/>
      </rPr>
      <t>Tonnes of CO</t>
    </r>
    <r>
      <rPr>
        <vertAlign val="subscript"/>
        <sz val="9"/>
        <color theme="1"/>
        <rFont val="Calibri"/>
        <family val="2"/>
        <scheme val="minor"/>
      </rPr>
      <t>2</t>
    </r>
    <r>
      <rPr>
        <sz val="9"/>
        <color theme="1"/>
        <rFont val="Calibri"/>
        <family val="2"/>
        <scheme val="minor"/>
      </rPr>
      <t>e</t>
    </r>
  </si>
  <si>
    <r>
      <rPr>
        <sz val="9"/>
        <color theme="1"/>
        <rFont val="Calibri"/>
        <family val="2"/>
        <scheme val="minor"/>
      </rPr>
      <t>-</t>
    </r>
  </si>
  <si>
    <r>
      <rPr>
        <b/>
        <sz val="9"/>
        <color theme="1"/>
        <rFont val="Calibri"/>
        <family val="2"/>
        <scheme val="minor"/>
      </rPr>
      <t>%</t>
    </r>
  </si>
  <si>
    <r>
      <rPr>
        <b/>
        <sz val="9"/>
        <color theme="1"/>
        <rFont val="Calibri"/>
        <family val="2"/>
        <scheme val="minor"/>
      </rPr>
      <t>%</t>
    </r>
  </si>
  <si>
    <r>
      <rPr>
        <b/>
        <sz val="9"/>
        <color theme="1"/>
        <rFont val="Calibri"/>
        <family val="2"/>
        <scheme val="minor"/>
      </rPr>
      <t>%</t>
    </r>
  </si>
  <si>
    <r>
      <rPr>
        <b/>
        <sz val="9"/>
        <color theme="1"/>
        <rFont val="Calibri"/>
        <family val="2"/>
        <scheme val="minor"/>
      </rPr>
      <t>%</t>
    </r>
  </si>
  <si>
    <r>
      <rPr>
        <b/>
        <sz val="9"/>
        <color theme="1"/>
        <rFont val="Calibri"/>
        <family val="2"/>
        <scheme val="minor"/>
      </rPr>
      <t>%</t>
    </r>
  </si>
  <si>
    <r>
      <rPr>
        <sz val="9"/>
        <color rgb="FF000000"/>
        <rFont val="Calibri"/>
        <family val="2"/>
        <scheme val="minor"/>
      </rPr>
      <t>Detached houses</t>
    </r>
  </si>
  <si>
    <r>
      <rPr>
        <sz val="9"/>
        <color rgb="FF000000"/>
        <rFont val="Calibri"/>
        <family val="2"/>
        <scheme val="minor"/>
      </rPr>
      <t>Agricultural properties</t>
    </r>
  </si>
  <si>
    <r>
      <rPr>
        <sz val="9"/>
        <color rgb="FF000000"/>
        <rFont val="Calibri"/>
        <family val="2"/>
        <scheme val="minor"/>
      </rPr>
      <t>Owner-occupied flats</t>
    </r>
  </si>
  <si>
    <r>
      <rPr>
        <sz val="9"/>
        <color rgb="FF000000"/>
        <rFont val="Calibri"/>
        <family val="2"/>
        <scheme val="minor"/>
      </rPr>
      <t>Cooperative housing</t>
    </r>
  </si>
  <si>
    <r>
      <rPr>
        <sz val="9"/>
        <color rgb="FF000000"/>
        <rFont val="Calibri"/>
        <family val="2"/>
        <scheme val="minor"/>
      </rPr>
      <t>Holiday homes</t>
    </r>
  </si>
  <si>
    <r>
      <rPr>
        <sz val="9"/>
        <color rgb="FF000000"/>
        <rFont val="Calibri"/>
        <family val="2"/>
        <scheme val="minor"/>
      </rPr>
      <t>Allotment huts</t>
    </r>
  </si>
  <si>
    <r>
      <rPr>
        <sz val="9"/>
        <color rgb="FF000000"/>
        <rFont val="Calibri"/>
        <family val="2"/>
        <scheme val="minor"/>
      </rPr>
      <t>Rental properties</t>
    </r>
  </si>
  <si>
    <r>
      <rPr>
        <sz val="9"/>
        <color rgb="FF000000"/>
        <rFont val="Calibri"/>
        <family val="2"/>
        <scheme val="minor"/>
      </rPr>
      <t>Other real property types</t>
    </r>
  </si>
  <si>
    <r>
      <rPr>
        <sz val="9"/>
        <color theme="1"/>
        <rFont val="Calibri"/>
        <family val="2"/>
        <scheme val="minor"/>
      </rPr>
      <t>Car loans (Arbejdernes Landsbank)</t>
    </r>
  </si>
  <si>
    <r>
      <rPr>
        <sz val="9"/>
        <color theme="1"/>
        <rFont val="Calibri"/>
        <family val="2"/>
        <scheme val="minor"/>
      </rPr>
      <t>Car loans (AL Finans)</t>
    </r>
  </si>
  <si>
    <r>
      <rPr>
        <sz val="9"/>
        <color theme="1"/>
        <rFont val="Calibri"/>
        <family val="2"/>
        <scheme val="minor"/>
      </rPr>
      <t>Business loans (Arbejdernes Landsbank)</t>
    </r>
  </si>
  <si>
    <r>
      <rPr>
        <sz val="9"/>
        <color rgb="FF000000"/>
        <rFont val="Calibri"/>
        <family val="2"/>
        <scheme val="minor"/>
      </rPr>
      <t>Business loans (AL Finans)</t>
    </r>
  </si>
  <si>
    <r>
      <rPr>
        <sz val="9"/>
        <color theme="1"/>
        <rFont val="Calibri"/>
        <family val="2"/>
        <scheme val="minor"/>
      </rPr>
      <t>Leasing (AL Finans)</t>
    </r>
  </si>
  <si>
    <r>
      <rPr>
        <b/>
        <sz val="9"/>
        <color theme="1"/>
        <rFont val="Calibri"/>
        <family val="2"/>
        <scheme val="minor"/>
      </rPr>
      <t>Unit</t>
    </r>
  </si>
  <si>
    <r>
      <rPr>
        <b/>
        <sz val="9"/>
        <color theme="1"/>
        <rFont val="Calibri"/>
        <family val="2"/>
        <scheme val="minor"/>
      </rPr>
      <t>General data</t>
    </r>
  </si>
  <si>
    <r>
      <rPr>
        <b/>
        <sz val="9"/>
        <color theme="1"/>
        <rFont val="Calibri"/>
        <family val="2"/>
        <scheme val="minor"/>
      </rPr>
      <t>Unit</t>
    </r>
  </si>
  <si>
    <r>
      <rPr>
        <sz val="9"/>
        <color theme="1"/>
        <rFont val="Calibri"/>
        <family val="2"/>
        <scheme val="minor"/>
      </rPr>
      <t xml:space="preserve">Area of consumption </t>
    </r>
  </si>
  <si>
    <r>
      <rPr>
        <sz val="9"/>
        <color theme="1"/>
        <rFont val="Calibri"/>
        <family val="2"/>
        <scheme val="minor"/>
      </rPr>
      <t>m</t>
    </r>
    <r>
      <rPr>
        <vertAlign val="superscript"/>
        <sz val="9"/>
        <color theme="1"/>
        <rFont val="Calibri"/>
        <family val="2"/>
        <scheme val="minor"/>
      </rPr>
      <t>2</t>
    </r>
  </si>
  <si>
    <r>
      <rPr>
        <b/>
        <sz val="9"/>
        <color theme="1"/>
        <rFont val="Calibri"/>
        <family val="2"/>
        <scheme val="minor"/>
      </rPr>
      <t>Data</t>
    </r>
  </si>
  <si>
    <r>
      <rPr>
        <b/>
        <sz val="9"/>
        <color theme="1"/>
        <rFont val="Calibri"/>
        <family val="2"/>
        <scheme val="minor"/>
      </rPr>
      <t>Unit</t>
    </r>
  </si>
  <si>
    <r>
      <rPr>
        <b/>
        <sz val="9"/>
        <color theme="1"/>
        <rFont val="Calibri"/>
        <family val="2"/>
        <scheme val="minor"/>
      </rPr>
      <t>Data</t>
    </r>
  </si>
  <si>
    <r>
      <rPr>
        <b/>
        <sz val="9"/>
        <color theme="1"/>
        <rFont val="Calibri"/>
        <family val="2"/>
        <scheme val="minor"/>
      </rPr>
      <t>Unit</t>
    </r>
  </si>
  <si>
    <r>
      <rPr>
        <sz val="9"/>
        <color rgb="FF000000"/>
        <rFont val="Calibri"/>
        <family val="2"/>
        <scheme val="minor"/>
      </rPr>
      <t>Electricity consumption per employee</t>
    </r>
  </si>
  <si>
    <r>
      <rPr>
        <sz val="9"/>
        <color rgb="FF000000"/>
        <rFont val="Calibri"/>
        <family val="2"/>
        <scheme val="minor"/>
      </rPr>
      <t>kWh/FTE</t>
    </r>
  </si>
  <si>
    <r>
      <rPr>
        <sz val="9"/>
        <color rgb="FF000000"/>
        <rFont val="Calibri"/>
        <family val="2"/>
        <scheme val="minor"/>
      </rPr>
      <t>kWh/FTE</t>
    </r>
  </si>
  <si>
    <r>
      <rPr>
        <sz val="9"/>
        <color rgb="FF000000"/>
        <rFont val="Calibri"/>
        <family val="2"/>
        <scheme val="minor"/>
      </rPr>
      <t xml:space="preserve">Heating consumption per employee </t>
    </r>
  </si>
  <si>
    <r>
      <rPr>
        <sz val="9"/>
        <color rgb="FF000000"/>
        <rFont val="Calibri"/>
        <family val="2"/>
        <scheme val="minor"/>
      </rPr>
      <t>kWh/FTE</t>
    </r>
  </si>
  <si>
    <r>
      <rPr>
        <sz val="9"/>
        <color rgb="FF000000"/>
        <rFont val="Calibri"/>
        <family val="2"/>
        <scheme val="minor"/>
      </rPr>
      <t>Water consumption per employee</t>
    </r>
  </si>
  <si>
    <r>
      <rPr>
        <sz val="9"/>
        <color rgb="FF000000"/>
        <rFont val="Calibri"/>
        <family val="2"/>
        <scheme val="minor"/>
      </rPr>
      <t>m</t>
    </r>
    <r>
      <rPr>
        <vertAlign val="superscript"/>
        <sz val="9"/>
        <color rgb="FF000000"/>
        <rFont val="Calibri"/>
        <family val="2"/>
        <scheme val="minor"/>
      </rPr>
      <t>3</t>
    </r>
    <r>
      <rPr>
        <sz val="9"/>
        <color rgb="FF000000"/>
        <rFont val="Calibri"/>
        <family val="2"/>
        <scheme val="minor"/>
      </rPr>
      <t>/FTE</t>
    </r>
  </si>
  <si>
    <r>
      <rPr>
        <sz val="9"/>
        <color theme="1"/>
        <rFont val="Calibri"/>
        <family val="2"/>
        <scheme val="minor"/>
      </rPr>
      <t>%</t>
    </r>
  </si>
  <si>
    <r>
      <rPr>
        <sz val="9"/>
        <color theme="1"/>
        <rFont val="Calibri"/>
        <family val="2"/>
        <scheme val="minor"/>
      </rPr>
      <t>Organic products in the canteen</t>
    </r>
  </si>
  <si>
    <r>
      <rPr>
        <sz val="9"/>
        <color theme="1"/>
        <rFont val="Calibri"/>
        <family val="2"/>
        <scheme val="minor"/>
      </rPr>
      <t>%</t>
    </r>
  </si>
  <si>
    <r>
      <rPr>
        <sz val="9"/>
        <color rgb="FF000000"/>
        <rFont val="Calibri"/>
        <family val="2"/>
        <scheme val="minor"/>
      </rPr>
      <t>Climate footprint per meal</t>
    </r>
  </si>
  <si>
    <r>
      <rPr>
        <sz val="9"/>
        <color rgb="FF000000"/>
        <rFont val="Calibri"/>
        <family val="2"/>
        <scheme val="minor"/>
      </rPr>
      <t>Kg CO</t>
    </r>
    <r>
      <rPr>
        <vertAlign val="subscript"/>
        <sz val="9"/>
        <color rgb="FF000000"/>
        <rFont val="Calibri"/>
        <family val="2"/>
        <scheme val="minor"/>
      </rPr>
      <t>2</t>
    </r>
    <r>
      <rPr>
        <sz val="9"/>
        <color rgb="FF000000"/>
        <rFont val="Calibri"/>
        <family val="2"/>
        <scheme val="minor"/>
      </rPr>
      <t>e/meal</t>
    </r>
  </si>
  <si>
    <r>
      <rPr>
        <sz val="9"/>
        <color rgb="FF000000"/>
        <rFont val="Calibri"/>
        <family val="2"/>
        <scheme val="minor"/>
      </rPr>
      <t>%</t>
    </r>
  </si>
  <si>
    <r>
      <rPr>
        <sz val="9"/>
        <color rgb="FF000000"/>
        <rFont val="Calibri"/>
        <family val="2"/>
        <scheme val="minor"/>
      </rPr>
      <t>Waste source-separation rate</t>
    </r>
  </si>
  <si>
    <r>
      <rPr>
        <sz val="9"/>
        <color rgb="FF000000"/>
        <rFont val="Calibri"/>
        <family val="2"/>
        <scheme val="minor"/>
      </rPr>
      <t>%</t>
    </r>
  </si>
  <si>
    <r>
      <rPr>
        <sz val="9"/>
        <color rgb="FF000000"/>
        <rFont val="Calibri"/>
        <family val="2"/>
        <scheme val="minor"/>
      </rPr>
      <t>%</t>
    </r>
  </si>
  <si>
    <r>
      <rPr>
        <b/>
        <sz val="9"/>
        <color rgb="FF000000"/>
        <rFont val="Calibri"/>
        <family val="2"/>
        <scheme val="minor"/>
      </rPr>
      <t>Unit</t>
    </r>
  </si>
  <si>
    <r>
      <rPr>
        <b/>
        <sz val="9"/>
        <color rgb="FF000000"/>
        <rFont val="Calibri"/>
        <family val="2"/>
        <scheme val="minor"/>
      </rPr>
      <t>Database</t>
    </r>
  </si>
  <si>
    <r>
      <rPr>
        <b/>
        <sz val="9"/>
        <color rgb="FF000000"/>
        <rFont val="Calibri"/>
        <family val="2"/>
        <scheme val="minor"/>
      </rPr>
      <t>Unit</t>
    </r>
  </si>
  <si>
    <r>
      <rPr>
        <sz val="9"/>
        <color rgb="FF000000"/>
        <rFont val="Calibri"/>
        <family val="2"/>
        <scheme val="minor"/>
      </rPr>
      <t>%</t>
    </r>
  </si>
  <si>
    <r>
      <rPr>
        <b/>
        <sz val="9"/>
        <color theme="1"/>
        <rFont val="Calibri"/>
        <family val="2"/>
        <scheme val="minor"/>
      </rPr>
      <t>Energy</t>
    </r>
  </si>
  <si>
    <r>
      <rPr>
        <sz val="9"/>
        <color rgb="FF000000"/>
        <rFont val="Calibri"/>
        <family val="2"/>
        <scheme val="minor"/>
      </rPr>
      <t>Renewable share of electricity consumption</t>
    </r>
  </si>
  <si>
    <r>
      <rPr>
        <sz val="9"/>
        <color rgb="FF000000"/>
        <rFont val="Calibri"/>
        <family val="2"/>
        <scheme val="minor"/>
      </rPr>
      <t>%</t>
    </r>
  </si>
  <si>
    <r>
      <rPr>
        <sz val="9"/>
        <color rgb="FF000000"/>
        <rFont val="Calibri"/>
        <family val="2"/>
        <scheme val="minor"/>
      </rPr>
      <t>MWh</t>
    </r>
  </si>
  <si>
    <r>
      <rPr>
        <sz val="9"/>
        <color rgb="FF000000"/>
        <rFont val="Calibri"/>
        <family val="2"/>
        <scheme val="minor"/>
      </rPr>
      <t>Own production of electricity</t>
    </r>
  </si>
  <si>
    <r>
      <rPr>
        <sz val="9"/>
        <color rgb="FF000000"/>
        <rFont val="Calibri"/>
        <family val="2"/>
        <scheme val="minor"/>
      </rPr>
      <t>MWh</t>
    </r>
  </si>
  <si>
    <r>
      <rPr>
        <sz val="9"/>
        <color rgb="FF000000"/>
        <rFont val="Calibri"/>
        <family val="2"/>
        <scheme val="minor"/>
      </rPr>
      <t>MWh</t>
    </r>
  </si>
  <si>
    <r>
      <rPr>
        <sz val="9"/>
        <color rgb="FF000000"/>
        <rFont val="Calibri"/>
        <family val="2"/>
        <scheme val="minor"/>
      </rPr>
      <t>Electricity consumption from supplier</t>
    </r>
  </si>
  <si>
    <r>
      <rPr>
        <sz val="9"/>
        <color rgb="FF000000"/>
        <rFont val="Calibri"/>
        <family val="2"/>
        <scheme val="minor"/>
      </rPr>
      <t>MWh</t>
    </r>
  </si>
  <si>
    <r>
      <rPr>
        <sz val="9"/>
        <color rgb="FF000000"/>
        <rFont val="Calibri"/>
        <family val="2"/>
        <scheme val="minor"/>
      </rPr>
      <t>MWh</t>
    </r>
  </si>
  <si>
    <r>
      <rPr>
        <sz val="9"/>
        <color rgb="FF000000"/>
        <rFont val="Calibri"/>
        <family val="2"/>
        <scheme val="minor"/>
      </rPr>
      <t>Total electricity consumption</t>
    </r>
  </si>
  <si>
    <r>
      <rPr>
        <sz val="9"/>
        <color rgb="FF000000"/>
        <rFont val="Calibri"/>
        <family val="2"/>
        <scheme val="minor"/>
      </rPr>
      <t>MWh</t>
    </r>
  </si>
  <si>
    <r>
      <rPr>
        <sz val="9"/>
        <color rgb="FF000000"/>
        <rFont val="Calibri"/>
        <family val="2"/>
        <scheme val="minor"/>
      </rPr>
      <t>Types of heating consumption</t>
    </r>
  </si>
  <si>
    <r>
      <rPr>
        <sz val="9"/>
        <color rgb="FF000000"/>
        <rFont val="Calibri"/>
        <family val="2"/>
        <scheme val="minor"/>
      </rPr>
      <t xml:space="preserve">Litres (temporary oil-fired boiler) </t>
    </r>
  </si>
  <si>
    <r>
      <rPr>
        <sz val="9"/>
        <color rgb="FF000000"/>
        <rFont val="Calibri"/>
        <family val="2"/>
        <scheme val="minor"/>
      </rPr>
      <t>m</t>
    </r>
    <r>
      <rPr>
        <vertAlign val="superscript"/>
        <sz val="9"/>
        <color rgb="FF000000"/>
        <rFont val="Calibri"/>
        <family val="2"/>
        <scheme val="minor"/>
      </rPr>
      <t>3</t>
    </r>
    <r>
      <rPr>
        <sz val="9"/>
        <color rgb="FF000000"/>
        <rFont val="Calibri"/>
        <family val="2"/>
        <scheme val="minor"/>
      </rPr>
      <t xml:space="preserve"> (natural gas)</t>
    </r>
  </si>
  <si>
    <r>
      <rPr>
        <sz val="9"/>
        <color rgb="FF000000"/>
        <rFont val="Calibri"/>
        <family val="2"/>
        <scheme val="minor"/>
      </rPr>
      <t>MWh (district heating)</t>
    </r>
  </si>
  <si>
    <r>
      <rPr>
        <sz val="9"/>
        <color rgb="FF000000"/>
        <rFont val="Calibri"/>
        <family val="2"/>
        <scheme val="minor"/>
      </rPr>
      <t>MWh</t>
    </r>
  </si>
  <si>
    <r>
      <rPr>
        <sz val="9"/>
        <color rgb="FF000000"/>
        <rFont val="Calibri"/>
        <family val="2"/>
        <scheme val="minor"/>
      </rPr>
      <t>Total heating consumption</t>
    </r>
  </si>
  <si>
    <r>
      <rPr>
        <sz val="9"/>
        <color rgb="FF000000"/>
        <rFont val="Calibri"/>
        <family val="2"/>
        <scheme val="minor"/>
      </rPr>
      <t>MWh</t>
    </r>
  </si>
  <si>
    <r>
      <rPr>
        <sz val="9"/>
        <color rgb="FF000000"/>
        <rFont val="Calibri"/>
        <family val="2"/>
        <scheme val="minor"/>
      </rPr>
      <t>MWh</t>
    </r>
  </si>
  <si>
    <r>
      <rPr>
        <sz val="9"/>
        <color rgb="FF000000"/>
        <rFont val="Calibri"/>
        <family val="2"/>
        <scheme val="minor"/>
      </rPr>
      <t xml:space="preserve">Total energy consumption </t>
    </r>
  </si>
  <si>
    <r>
      <rPr>
        <sz val="9"/>
        <color rgb="FF000000"/>
        <rFont val="Calibri"/>
        <family val="2"/>
        <scheme val="minor"/>
      </rPr>
      <t>MWh</t>
    </r>
  </si>
  <si>
    <r>
      <rPr>
        <sz val="9"/>
        <color rgb="FF000000"/>
        <rFont val="Calibri"/>
        <family val="2"/>
        <scheme val="minor"/>
      </rPr>
      <t>Electricity consumption per employee</t>
    </r>
  </si>
  <si>
    <r>
      <rPr>
        <sz val="9"/>
        <color rgb="FF000000"/>
        <rFont val="Calibri"/>
        <family val="2"/>
        <scheme val="minor"/>
      </rPr>
      <t>kWh/FTE</t>
    </r>
  </si>
  <si>
    <r>
      <rPr>
        <sz val="9"/>
        <color rgb="FF000000"/>
        <rFont val="Calibri"/>
        <family val="2"/>
        <scheme val="minor"/>
      </rPr>
      <t>Electricity consumption per employee</t>
    </r>
  </si>
  <si>
    <r>
      <rPr>
        <sz val="9"/>
        <color rgb="FF000000"/>
        <rFont val="Calibri"/>
        <family val="2"/>
        <scheme val="minor"/>
      </rPr>
      <t>kWh/FTE</t>
    </r>
  </si>
  <si>
    <r>
      <rPr>
        <sz val="9"/>
        <color rgb="FF000000"/>
        <rFont val="Calibri"/>
        <family val="2"/>
        <scheme val="minor"/>
      </rPr>
      <t>Electricity consumption per square metre</t>
    </r>
  </si>
  <si>
    <r>
      <rPr>
        <sz val="9"/>
        <color rgb="FF000000"/>
        <rFont val="Calibri"/>
        <family val="2"/>
        <scheme val="minor"/>
      </rPr>
      <t>kWh/m</t>
    </r>
    <r>
      <rPr>
        <vertAlign val="superscript"/>
        <sz val="9"/>
        <color rgb="FF000000"/>
        <rFont val="Calibri"/>
        <family val="2"/>
        <scheme val="minor"/>
      </rPr>
      <t>2</t>
    </r>
  </si>
  <si>
    <r>
      <rPr>
        <sz val="9"/>
        <color rgb="FF000000"/>
        <rFont val="Calibri"/>
        <family val="2"/>
        <scheme val="minor"/>
      </rPr>
      <t>kWh/FTE</t>
    </r>
  </si>
  <si>
    <r>
      <rPr>
        <sz val="9"/>
        <color rgb="FF000000"/>
        <rFont val="Calibri"/>
        <family val="2"/>
        <scheme val="minor"/>
      </rPr>
      <t xml:space="preserve">Heating consumption per employee </t>
    </r>
  </si>
  <si>
    <r>
      <rPr>
        <sz val="9"/>
        <color rgb="FF000000"/>
        <rFont val="Calibri"/>
        <family val="2"/>
        <scheme val="minor"/>
      </rPr>
      <t>kWh/FTE</t>
    </r>
  </si>
  <si>
    <r>
      <rPr>
        <sz val="9"/>
        <color rgb="FF000000"/>
        <rFont val="Calibri"/>
        <family val="2"/>
        <scheme val="minor"/>
      </rPr>
      <t>kWh/m</t>
    </r>
    <r>
      <rPr>
        <vertAlign val="superscript"/>
        <sz val="9"/>
        <color rgb="FF000000"/>
        <rFont val="Calibri"/>
        <family val="2"/>
        <scheme val="minor"/>
      </rPr>
      <t>2</t>
    </r>
  </si>
  <si>
    <r>
      <rPr>
        <sz val="9"/>
        <color rgb="FF000000"/>
        <rFont val="Calibri"/>
        <family val="2"/>
        <scheme val="minor"/>
      </rPr>
      <t xml:space="preserve">Heating consumption per square metre </t>
    </r>
  </si>
  <si>
    <r>
      <rPr>
        <sz val="9"/>
        <color rgb="FF000000"/>
        <rFont val="Calibri"/>
        <family val="2"/>
        <scheme val="minor"/>
      </rPr>
      <t>kWh/m</t>
    </r>
    <r>
      <rPr>
        <vertAlign val="superscript"/>
        <sz val="9"/>
        <color rgb="FF000000"/>
        <rFont val="Calibri"/>
        <family val="2"/>
        <scheme val="minor"/>
      </rPr>
      <t>2</t>
    </r>
  </si>
  <si>
    <r>
      <rPr>
        <sz val="9"/>
        <color rgb="FF000000"/>
        <rFont val="Calibri"/>
        <family val="2"/>
        <scheme val="minor"/>
      </rPr>
      <t>Energy consumption per employee</t>
    </r>
  </si>
  <si>
    <r>
      <rPr>
        <sz val="9"/>
        <color rgb="FF000000"/>
        <rFont val="Calibri"/>
        <family val="2"/>
        <scheme val="minor"/>
      </rPr>
      <t xml:space="preserve"> kWh/FTE</t>
    </r>
  </si>
  <si>
    <r>
      <rPr>
        <sz val="9"/>
        <color rgb="FF000000"/>
        <rFont val="Calibri"/>
        <family val="2"/>
        <scheme val="minor"/>
      </rPr>
      <t>kWh/m</t>
    </r>
    <r>
      <rPr>
        <vertAlign val="superscript"/>
        <sz val="9"/>
        <color rgb="FF000000"/>
        <rFont val="Calibri"/>
        <family val="2"/>
        <scheme val="minor"/>
      </rPr>
      <t>2</t>
    </r>
  </si>
  <si>
    <r>
      <rPr>
        <sz val="9"/>
        <color rgb="FF000000"/>
        <rFont val="Calibri"/>
        <family val="2"/>
        <scheme val="minor"/>
      </rPr>
      <t>Energy consumption per square metre</t>
    </r>
  </si>
  <si>
    <r>
      <rPr>
        <sz val="9"/>
        <color rgb="FF000000"/>
        <rFont val="Calibri"/>
        <family val="2"/>
        <scheme val="minor"/>
      </rPr>
      <t>kWh/m</t>
    </r>
    <r>
      <rPr>
        <vertAlign val="superscript"/>
        <sz val="9"/>
        <color rgb="FF000000"/>
        <rFont val="Calibri"/>
        <family val="2"/>
        <scheme val="minor"/>
      </rPr>
      <t>2</t>
    </r>
  </si>
  <si>
    <r>
      <rPr>
        <b/>
        <sz val="9"/>
        <color theme="1"/>
        <rFont val="Calibri"/>
        <family val="2"/>
        <scheme val="minor"/>
      </rPr>
      <t>Transport</t>
    </r>
  </si>
  <si>
    <r>
      <rPr>
        <sz val="9"/>
        <color rgb="FF000000"/>
        <rFont val="Calibri"/>
        <family val="2"/>
        <scheme val="minor"/>
      </rPr>
      <t>Vehicle types in the AL vehicle fleet</t>
    </r>
  </si>
  <si>
    <r>
      <rPr>
        <sz val="9"/>
        <color rgb="FF000000"/>
        <rFont val="Calibri"/>
        <family val="2"/>
        <scheme val="minor"/>
      </rPr>
      <t xml:space="preserve">% </t>
    </r>
  </si>
  <si>
    <r>
      <rPr>
        <sz val="9"/>
        <color rgb="FF000000"/>
        <rFont val="Calibri"/>
        <family val="2"/>
        <scheme val="minor"/>
      </rPr>
      <t xml:space="preserve">% </t>
    </r>
  </si>
  <si>
    <r>
      <rPr>
        <sz val="9"/>
        <color rgb="FF000000"/>
        <rFont val="Calibri"/>
        <family val="2"/>
        <scheme val="minor"/>
      </rPr>
      <t xml:space="preserve">% </t>
    </r>
  </si>
  <si>
    <r>
      <rPr>
        <sz val="9"/>
        <color rgb="FF000000"/>
        <rFont val="Calibri"/>
        <family val="2"/>
        <scheme val="minor"/>
      </rPr>
      <t xml:space="preserve">% </t>
    </r>
  </si>
  <si>
    <r>
      <rPr>
        <sz val="9"/>
        <color rgb="FF000000"/>
        <rFont val="Calibri"/>
        <family val="2"/>
        <scheme val="minor"/>
      </rPr>
      <t xml:space="preserve">% </t>
    </r>
  </si>
  <si>
    <r>
      <rPr>
        <sz val="9"/>
        <color rgb="FF000000"/>
        <rFont val="Calibri"/>
        <family val="2"/>
        <scheme val="minor"/>
      </rPr>
      <t xml:space="preserve">% </t>
    </r>
  </si>
  <si>
    <r>
      <rPr>
        <sz val="9"/>
        <color rgb="FF000000"/>
        <rFont val="Calibri"/>
        <family val="2"/>
        <scheme val="minor"/>
      </rPr>
      <t xml:space="preserve">% </t>
    </r>
  </si>
  <si>
    <r>
      <rPr>
        <sz val="9"/>
        <rFont val="Calibri"/>
        <family val="2"/>
        <scheme val="minor"/>
      </rPr>
      <t>Public transport</t>
    </r>
  </si>
  <si>
    <r>
      <rPr>
        <sz val="9"/>
        <color rgb="FF000000"/>
        <rFont val="Calibri"/>
        <family val="2"/>
        <scheme val="minor"/>
      </rPr>
      <t>km</t>
    </r>
  </si>
  <si>
    <r>
      <rPr>
        <sz val="9"/>
        <color rgb="FF000000"/>
        <rFont val="Calibri"/>
        <family val="2"/>
        <scheme val="minor"/>
      </rPr>
      <t>km</t>
    </r>
  </si>
  <si>
    <r>
      <rPr>
        <sz val="9"/>
        <color rgb="FF000000"/>
        <rFont val="Calibri"/>
        <family val="2"/>
        <scheme val="minor"/>
      </rPr>
      <t>Air travel</t>
    </r>
  </si>
  <si>
    <r>
      <rPr>
        <sz val="9"/>
        <color rgb="FF000000"/>
        <rFont val="Calibri"/>
        <family val="2"/>
        <scheme val="minor"/>
      </rPr>
      <t>km</t>
    </r>
  </si>
  <si>
    <r>
      <rPr>
        <sz val="9"/>
        <color rgb="FF000000"/>
        <rFont val="Calibri"/>
        <family val="2"/>
        <scheme val="minor"/>
      </rPr>
      <t>km</t>
    </r>
  </si>
  <si>
    <r>
      <rPr>
        <sz val="9"/>
        <color rgb="FF000000"/>
        <rFont val="Calibri"/>
        <family val="2"/>
        <scheme val="minor"/>
      </rPr>
      <t>Car transport</t>
    </r>
  </si>
  <si>
    <r>
      <rPr>
        <sz val="9"/>
        <color rgb="FF000000"/>
        <rFont val="Calibri"/>
        <family val="2"/>
        <scheme val="minor"/>
      </rPr>
      <t>km</t>
    </r>
  </si>
  <si>
    <r>
      <rPr>
        <sz val="9"/>
        <color rgb="FF000000"/>
        <rFont val="Calibri"/>
        <family val="2"/>
        <scheme val="minor"/>
      </rPr>
      <t>Car transport per branch</t>
    </r>
  </si>
  <si>
    <r>
      <rPr>
        <sz val="9"/>
        <color rgb="FF000000"/>
        <rFont val="Calibri"/>
        <family val="2"/>
        <scheme val="minor"/>
      </rPr>
      <t>km/branch</t>
    </r>
  </si>
  <si>
    <r>
      <rPr>
        <sz val="9"/>
        <color rgb="FF000000"/>
        <rFont val="Calibri"/>
        <family val="2"/>
        <scheme val="minor"/>
      </rPr>
      <t>Number</t>
    </r>
  </si>
  <si>
    <r>
      <rPr>
        <sz val="9"/>
        <color rgb="FF000000"/>
        <rFont val="Calibri"/>
        <family val="2"/>
        <scheme val="minor"/>
      </rPr>
      <t>Shared transport (bicycles, electric bikes, electric cars &amp; business travel cards (</t>
    </r>
    <r>
      <rPr>
        <i/>
        <sz val="9"/>
        <color rgb="FF000000"/>
        <rFont val="Calibri"/>
        <family val="2"/>
        <scheme val="minor"/>
      </rPr>
      <t>Rejsekort Corporate</t>
    </r>
    <r>
      <rPr>
        <sz val="9"/>
        <color rgb="FF000000"/>
        <rFont val="Calibri"/>
        <family val="2"/>
        <scheme val="minor"/>
      </rPr>
      <t>)</t>
    </r>
  </si>
  <si>
    <r>
      <rPr>
        <sz val="9"/>
        <color rgb="FF000000"/>
        <rFont val="Calibri"/>
        <family val="2"/>
        <scheme val="minor"/>
      </rPr>
      <t>Number</t>
    </r>
  </si>
  <si>
    <r>
      <rPr>
        <sz val="9"/>
        <color rgb="FF000000"/>
        <rFont val="Calibri"/>
        <family val="2"/>
        <scheme val="minor"/>
      </rPr>
      <t>%</t>
    </r>
  </si>
  <si>
    <r>
      <rPr>
        <sz val="9"/>
        <color rgb="FF000000"/>
        <rFont val="Calibri"/>
        <family val="2"/>
        <scheme val="minor"/>
      </rPr>
      <t>Hybrid and electric cars in internal vehicle fleet</t>
    </r>
  </si>
  <si>
    <r>
      <rPr>
        <sz val="9"/>
        <color rgb="FF000000"/>
        <rFont val="Calibri"/>
        <family val="2"/>
        <scheme val="minor"/>
      </rPr>
      <t>%</t>
    </r>
  </si>
  <si>
    <r>
      <rPr>
        <sz val="9"/>
        <color rgb="FF000000"/>
        <rFont val="Calibri"/>
        <family val="2"/>
        <scheme val="minor"/>
      </rPr>
      <t>Average emissions per kilometre travelled in AL vehicle fleet</t>
    </r>
  </si>
  <si>
    <r>
      <rPr>
        <sz val="9"/>
        <color rgb="FF000000"/>
        <rFont val="Calibri"/>
        <family val="2"/>
        <scheme val="minor"/>
      </rPr>
      <t>grams of CO</t>
    </r>
    <r>
      <rPr>
        <vertAlign val="subscript"/>
        <sz val="9"/>
        <color rgb="FF000000"/>
        <rFont val="Calibri"/>
        <family val="2"/>
        <scheme val="minor"/>
      </rPr>
      <t>2</t>
    </r>
    <r>
      <rPr>
        <sz val="9"/>
        <color rgb="FF000000"/>
        <rFont val="Calibri"/>
        <family val="2"/>
        <scheme val="minor"/>
      </rPr>
      <t>e/km</t>
    </r>
  </si>
  <si>
    <r>
      <rPr>
        <sz val="9"/>
        <color rgb="FF000000"/>
        <rFont val="Calibri"/>
        <family val="2"/>
        <scheme val="minor"/>
      </rPr>
      <t>Organic products in the canteen</t>
    </r>
  </si>
  <si>
    <r>
      <rPr>
        <sz val="9"/>
        <color rgb="FF000000"/>
        <rFont val="Calibri"/>
        <family val="2"/>
        <scheme val="minor"/>
      </rPr>
      <t>%</t>
    </r>
  </si>
  <si>
    <r>
      <rPr>
        <b/>
        <sz val="9"/>
        <color theme="1"/>
        <rFont val="Calibri"/>
        <family val="2"/>
        <scheme val="minor"/>
      </rPr>
      <t>Food</t>
    </r>
  </si>
  <si>
    <r>
      <rPr>
        <sz val="9"/>
        <color rgb="FF000000"/>
        <rFont val="Calibri"/>
        <family val="2"/>
        <scheme val="minor"/>
      </rPr>
      <t>Organic products in the canteen</t>
    </r>
  </si>
  <si>
    <r>
      <rPr>
        <sz val="9"/>
        <color rgb="FF000000"/>
        <rFont val="Calibri"/>
        <family val="2"/>
        <scheme val="minor"/>
      </rPr>
      <t>%</t>
    </r>
  </si>
  <si>
    <r>
      <rPr>
        <sz val="9"/>
        <color rgb="FF000000"/>
        <rFont val="Calibri"/>
        <family val="2"/>
        <scheme val="minor"/>
      </rPr>
      <t>%</t>
    </r>
  </si>
  <si>
    <r>
      <rPr>
        <sz val="9"/>
        <color rgb="FF000000"/>
        <rFont val="Calibri"/>
        <family val="2"/>
        <scheme val="minor"/>
      </rPr>
      <t>Food consumption</t>
    </r>
  </si>
  <si>
    <r>
      <rPr>
        <sz val="9"/>
        <color rgb="FF000000"/>
        <rFont val="Calibri"/>
        <family val="2"/>
        <scheme val="minor"/>
      </rPr>
      <t>%</t>
    </r>
  </si>
  <si>
    <r>
      <rPr>
        <sz val="9"/>
        <color rgb="FF000000"/>
        <rFont val="Calibri"/>
        <family val="2"/>
        <scheme val="minor"/>
      </rPr>
      <t>Climate footprint per meal</t>
    </r>
  </si>
  <si>
    <r>
      <rPr>
        <sz val="9"/>
        <color rgb="FF000000"/>
        <rFont val="Calibri"/>
        <family val="2"/>
        <scheme val="minor"/>
      </rPr>
      <t>Kg CO</t>
    </r>
    <r>
      <rPr>
        <vertAlign val="subscript"/>
        <sz val="9"/>
        <color rgb="FF000000"/>
        <rFont val="Calibri"/>
        <family val="2"/>
        <scheme val="minor"/>
      </rPr>
      <t>2</t>
    </r>
    <r>
      <rPr>
        <sz val="9"/>
        <color rgb="FF000000"/>
        <rFont val="Calibri"/>
        <family val="2"/>
        <scheme val="minor"/>
      </rPr>
      <t>e/meal</t>
    </r>
  </si>
  <si>
    <r>
      <rPr>
        <sz val="9"/>
        <color rgb="FF000000"/>
        <rFont val="Calibri"/>
        <family val="2"/>
        <scheme val="minor"/>
      </rPr>
      <t>Climate footprint per meal</t>
    </r>
  </si>
  <si>
    <r>
      <rPr>
        <sz val="9"/>
        <color rgb="FF000000"/>
        <rFont val="Calibri"/>
        <family val="2"/>
        <scheme val="minor"/>
      </rPr>
      <t>Kg CO</t>
    </r>
    <r>
      <rPr>
        <vertAlign val="subscript"/>
        <sz val="9"/>
        <color rgb="FF000000"/>
        <rFont val="Calibri"/>
        <family val="2"/>
        <scheme val="minor"/>
      </rPr>
      <t>2</t>
    </r>
    <r>
      <rPr>
        <sz val="9"/>
        <color rgb="FF000000"/>
        <rFont val="Calibri"/>
        <family val="2"/>
        <scheme val="minor"/>
      </rPr>
      <t>e/meal</t>
    </r>
  </si>
  <si>
    <r>
      <rPr>
        <sz val="9"/>
        <color rgb="FF000000"/>
        <rFont val="Calibri"/>
        <family val="2"/>
        <scheme val="minor"/>
      </rPr>
      <t>%</t>
    </r>
  </si>
  <si>
    <r>
      <rPr>
        <sz val="9"/>
        <color rgb="FF000000"/>
        <rFont val="Calibri"/>
        <family val="2"/>
        <scheme val="minor"/>
      </rPr>
      <t>Climate footprint distribution by food categories</t>
    </r>
  </si>
  <si>
    <r>
      <rPr>
        <sz val="9"/>
        <color rgb="FF000000"/>
        <rFont val="Calibri"/>
        <family val="2"/>
        <scheme val="minor"/>
      </rPr>
      <t>%</t>
    </r>
  </si>
  <si>
    <r>
      <rPr>
        <sz val="9"/>
        <color rgb="FF000000"/>
        <rFont val="Calibri"/>
        <family val="2"/>
        <scheme val="minor"/>
      </rPr>
      <t>%</t>
    </r>
  </si>
  <si>
    <r>
      <rPr>
        <b/>
        <sz val="9"/>
        <rFont val="Calibri"/>
        <family val="2"/>
        <scheme val="minor"/>
      </rPr>
      <t>Purchases</t>
    </r>
  </si>
  <si>
    <r>
      <rPr>
        <sz val="9"/>
        <color rgb="FF000000"/>
        <rFont val="Calibri"/>
        <family val="2"/>
        <scheme val="minor"/>
      </rPr>
      <t>Ecolabels approved by AL</t>
    </r>
  </si>
  <si>
    <r>
      <rPr>
        <sz val="9"/>
        <color rgb="FF000000"/>
        <rFont val="Calibri"/>
        <family val="2"/>
        <scheme val="minor"/>
      </rPr>
      <t>%</t>
    </r>
  </si>
  <si>
    <r>
      <rPr>
        <sz val="9"/>
        <color rgb="FF000000"/>
        <rFont val="Calibri"/>
        <family val="2"/>
        <scheme val="minor"/>
      </rPr>
      <t>%</t>
    </r>
  </si>
  <si>
    <r>
      <rPr>
        <sz val="9"/>
        <color rgb="FF000000"/>
        <rFont val="Calibri"/>
        <family val="2"/>
        <scheme val="minor"/>
      </rPr>
      <t>Purchases with the Nordic Ecolabel (the swan) and the EU Ecolabel (the flower)</t>
    </r>
  </si>
  <si>
    <r>
      <rPr>
        <sz val="9"/>
        <color rgb="FF000000"/>
        <rFont val="Calibri"/>
        <family val="2"/>
        <scheme val="minor"/>
      </rPr>
      <t>%</t>
    </r>
  </si>
  <si>
    <r>
      <rPr>
        <sz val="9"/>
        <color rgb="FF000000"/>
        <rFont val="Calibri"/>
        <family val="2"/>
        <scheme val="minor"/>
      </rPr>
      <t>tCO</t>
    </r>
    <r>
      <rPr>
        <vertAlign val="subscript"/>
        <sz val="9"/>
        <color rgb="FF000000"/>
        <rFont val="Calibri"/>
        <family val="2"/>
        <scheme val="minor"/>
      </rPr>
      <t>2</t>
    </r>
    <r>
      <rPr>
        <sz val="9"/>
        <color rgb="FF000000"/>
        <rFont val="Calibri"/>
        <family val="2"/>
        <scheme val="minor"/>
      </rPr>
      <t>e</t>
    </r>
  </si>
  <si>
    <r>
      <rPr>
        <b/>
        <sz val="9"/>
        <color theme="1"/>
        <rFont val="Calibri"/>
        <family val="2"/>
        <scheme val="minor"/>
      </rPr>
      <t>Resource management</t>
    </r>
  </si>
  <si>
    <r>
      <rPr>
        <sz val="9"/>
        <color rgb="FF000000"/>
        <rFont val="Calibri"/>
        <family val="2"/>
        <scheme val="minor"/>
      </rPr>
      <t>Resource management</t>
    </r>
  </si>
  <si>
    <r>
      <rPr>
        <sz val="9"/>
        <color rgb="FF000000"/>
        <rFont val="Calibri"/>
        <family val="2"/>
        <scheme val="minor"/>
      </rPr>
      <t>Tonnes</t>
    </r>
  </si>
  <si>
    <r>
      <rPr>
        <b/>
        <sz val="9"/>
        <color theme="1"/>
        <rFont val="Calibri"/>
        <family val="2"/>
        <scheme val="minor"/>
      </rPr>
      <t>Resource management</t>
    </r>
  </si>
  <si>
    <r>
      <rPr>
        <sz val="9"/>
        <color rgb="FF000000"/>
        <rFont val="Calibri"/>
        <family val="2"/>
        <scheme val="minor"/>
      </rPr>
      <t>Resource management</t>
    </r>
  </si>
  <si>
    <r>
      <rPr>
        <sz val="9"/>
        <color rgb="FF000000"/>
        <rFont val="Calibri"/>
        <family val="2"/>
        <scheme val="minor"/>
      </rPr>
      <t>Tonnes</t>
    </r>
  </si>
  <si>
    <r>
      <rPr>
        <sz val="9"/>
        <color rgb="FF000000"/>
        <rFont val="Calibri"/>
        <family val="2"/>
        <scheme val="minor"/>
      </rPr>
      <t>%</t>
    </r>
  </si>
  <si>
    <r>
      <rPr>
        <sz val="9"/>
        <color rgb="FF000000"/>
        <rFont val="Calibri"/>
        <family val="2"/>
        <scheme val="minor"/>
      </rPr>
      <t>Waste source-separation rate</t>
    </r>
  </si>
  <si>
    <r>
      <rPr>
        <sz val="9"/>
        <color rgb="FF000000"/>
        <rFont val="Calibri"/>
        <family val="2"/>
        <scheme val="minor"/>
      </rPr>
      <t>%</t>
    </r>
  </si>
  <si>
    <r>
      <rPr>
        <sz val="9"/>
        <color rgb="FF000000"/>
        <rFont val="Calibri"/>
        <family val="2"/>
        <scheme val="minor"/>
      </rPr>
      <t>Resources per employee</t>
    </r>
  </si>
  <si>
    <r>
      <rPr>
        <sz val="9"/>
        <color rgb="FF000000"/>
        <rFont val="Calibri"/>
        <family val="2"/>
        <scheme val="minor"/>
      </rPr>
      <t>kg/FTE</t>
    </r>
  </si>
  <si>
    <r>
      <rPr>
        <sz val="9"/>
        <color rgb="FF000000"/>
        <rFont val="Calibri"/>
        <family val="2"/>
        <scheme val="minor"/>
      </rPr>
      <t>Water</t>
    </r>
  </si>
  <si>
    <r>
      <rPr>
        <sz val="9"/>
        <color rgb="FF000000"/>
        <rFont val="Calibri"/>
        <family val="2"/>
        <scheme val="minor"/>
      </rPr>
      <t>m</t>
    </r>
    <r>
      <rPr>
        <vertAlign val="superscript"/>
        <sz val="9"/>
        <color rgb="FF000000"/>
        <rFont val="Calibri"/>
        <family val="2"/>
        <scheme val="minor"/>
      </rPr>
      <t>3</t>
    </r>
  </si>
  <si>
    <r>
      <rPr>
        <b/>
        <sz val="9"/>
        <color theme="1"/>
        <rFont val="Calibri"/>
        <family val="2"/>
        <scheme val="minor"/>
      </rPr>
      <t>Water</t>
    </r>
  </si>
  <si>
    <r>
      <rPr>
        <sz val="9"/>
        <color rgb="FF000000"/>
        <rFont val="Calibri"/>
        <family val="2"/>
        <scheme val="minor"/>
      </rPr>
      <t>Water</t>
    </r>
  </si>
  <si>
    <r>
      <rPr>
        <sz val="9"/>
        <color rgb="FF000000"/>
        <rFont val="Calibri"/>
        <family val="2"/>
        <scheme val="minor"/>
      </rPr>
      <t>m</t>
    </r>
    <r>
      <rPr>
        <vertAlign val="superscript"/>
        <sz val="9"/>
        <color rgb="FF000000"/>
        <rFont val="Calibri"/>
        <family val="2"/>
        <scheme val="minor"/>
      </rPr>
      <t>3</t>
    </r>
  </si>
  <si>
    <r>
      <rPr>
        <sz val="9"/>
        <color rgb="FF000000"/>
        <rFont val="Calibri"/>
        <family val="2"/>
        <scheme val="minor"/>
      </rPr>
      <t>Water consumption per square metre</t>
    </r>
  </si>
  <si>
    <r>
      <rPr>
        <sz val="9"/>
        <color rgb="FF000000"/>
        <rFont val="Calibri"/>
        <family val="2"/>
        <scheme val="minor"/>
      </rPr>
      <t>m</t>
    </r>
    <r>
      <rPr>
        <vertAlign val="superscript"/>
        <sz val="9"/>
        <color rgb="FF000000"/>
        <rFont val="Calibri"/>
        <family val="2"/>
        <scheme val="minor"/>
      </rPr>
      <t>3</t>
    </r>
    <r>
      <rPr>
        <sz val="9"/>
        <color rgb="FF000000"/>
        <rFont val="Calibri"/>
        <family val="2"/>
        <scheme val="minor"/>
      </rPr>
      <t>/m</t>
    </r>
    <r>
      <rPr>
        <vertAlign val="superscript"/>
        <sz val="9"/>
        <color rgb="FF000000"/>
        <rFont val="Calibri"/>
        <family val="2"/>
        <scheme val="minor"/>
      </rPr>
      <t>2</t>
    </r>
  </si>
  <si>
    <r>
      <rPr>
        <sz val="9"/>
        <color rgb="FF000000"/>
        <rFont val="Calibri"/>
        <family val="2"/>
        <scheme val="minor"/>
      </rPr>
      <t>Water consumption per employee</t>
    </r>
  </si>
  <si>
    <r>
      <rPr>
        <sz val="9"/>
        <color rgb="FF000000"/>
        <rFont val="Calibri"/>
        <family val="2"/>
        <scheme val="minor"/>
      </rPr>
      <t>m</t>
    </r>
    <r>
      <rPr>
        <vertAlign val="superscript"/>
        <sz val="9"/>
        <color rgb="FF000000"/>
        <rFont val="Calibri"/>
        <family val="2"/>
        <scheme val="minor"/>
      </rPr>
      <t>3</t>
    </r>
    <r>
      <rPr>
        <sz val="9"/>
        <color rgb="FF000000"/>
        <rFont val="Calibri"/>
        <family val="2"/>
        <scheme val="minor"/>
      </rPr>
      <t>/FTE</t>
    </r>
  </si>
  <si>
    <r>
      <rPr>
        <sz val="9"/>
        <color rgb="FF000000"/>
        <rFont val="Calibri"/>
        <family val="2"/>
        <scheme val="minor"/>
      </rPr>
      <t>Water consumption per employee</t>
    </r>
  </si>
  <si>
    <r>
      <rPr>
        <sz val="9"/>
        <color rgb="FF000000"/>
        <rFont val="Calibri"/>
        <family val="2"/>
        <scheme val="minor"/>
      </rPr>
      <t>m</t>
    </r>
    <r>
      <rPr>
        <vertAlign val="superscript"/>
        <sz val="9"/>
        <color rgb="FF000000"/>
        <rFont val="Calibri"/>
        <family val="2"/>
        <scheme val="minor"/>
      </rPr>
      <t>3</t>
    </r>
    <r>
      <rPr>
        <sz val="9"/>
        <color rgb="FF000000"/>
        <rFont val="Calibri"/>
        <family val="2"/>
        <scheme val="minor"/>
      </rPr>
      <t>/FTE</t>
    </r>
  </si>
  <si>
    <t>As a financial undertaking and credit institution, Arbejdernes Landsbank has to draw up reports pursuant to Article 8 of the EU Taxonomy Regulation. The requirements and KPIs for financial undertakings are stated in the EU Taxonomy complementary Commission Delegated Regulation (EU) 2021/2178. Disclosure requirements for the period 1 January 2022 to 31 December 2023 are stated in Article 10(2) (transitional scheme). This transitional scheme only requires us to report whether or not the proportion of exposures on the balance sheet is covered by the Taxonomy Regulation (Taxonomy Eligible versus Taxonomy Non-Eligible). In other words, the report does not have to state whether the exposures concerned can qualify as sustainable according to the EU Taxonomy, but only whether these exposures have the potential to qualify as sustainable, see the EU technical screening criteria. 
We only have a little first-hand data in connection with this mandatory reporting, but, using a best-effort approach, we have calculated data based on the parameters shown in the table below. This year's statement should be seen as preparation prior to the more extensive mandatory reporting starting from 2024 about which of our exposures can be classified as sustainable under the EU Taxonomy (GAR).</t>
  </si>
  <si>
    <r>
      <t>CO</t>
    </r>
    <r>
      <rPr>
        <b/>
        <vertAlign val="subscript"/>
        <sz val="9"/>
        <rFont val="Calibri"/>
        <family val="2"/>
      </rPr>
      <t>2</t>
    </r>
    <r>
      <rPr>
        <b/>
        <sz val="9"/>
        <rFont val="Calibri"/>
        <family val="2"/>
      </rPr>
      <t>e emissions - "Scope 1" (tonnes)</t>
    </r>
  </si>
  <si>
    <r>
      <t>CO</t>
    </r>
    <r>
      <rPr>
        <b/>
        <vertAlign val="subscript"/>
        <sz val="9"/>
        <rFont val="Calibri"/>
        <family val="2"/>
      </rPr>
      <t>2</t>
    </r>
    <r>
      <rPr>
        <b/>
        <sz val="9"/>
        <rFont val="Calibri"/>
        <family val="2"/>
      </rPr>
      <t>e emissions - "Scope 2" (tonnes)</t>
    </r>
  </si>
  <si>
    <r>
      <t>CO</t>
    </r>
    <r>
      <rPr>
        <b/>
        <vertAlign val="subscript"/>
        <sz val="9"/>
        <rFont val="Calibri"/>
        <family val="2"/>
      </rPr>
      <t>2</t>
    </r>
    <r>
      <rPr>
        <b/>
        <sz val="9"/>
        <rFont val="Calibri"/>
        <family val="2"/>
      </rPr>
      <t>e emissions "Total" scope 1/scope 2 (tonnes)</t>
    </r>
  </si>
  <si>
    <r>
      <t>Investments by Arbejdernes Landsbank, CO</t>
    </r>
    <r>
      <rPr>
        <b/>
        <vertAlign val="subscript"/>
        <sz val="9"/>
        <color theme="1"/>
        <rFont val="Calibri"/>
        <family val="2"/>
        <scheme val="minor"/>
      </rPr>
      <t>2</t>
    </r>
    <r>
      <rPr>
        <b/>
        <sz val="9"/>
        <color theme="1"/>
        <rFont val="Calibri"/>
        <family val="2"/>
        <scheme val="minor"/>
      </rPr>
      <t>e emissions 2021</t>
    </r>
  </si>
  <si>
    <r>
      <rPr>
        <b/>
        <sz val="9"/>
        <color theme="1"/>
        <rFont val="Calibri"/>
        <family val="2"/>
        <scheme val="minor"/>
      </rPr>
      <t xml:space="preserve">Accounting policies: </t>
    </r>
    <r>
      <rPr>
        <sz val="9"/>
        <color theme="1"/>
        <rFont val="Calibri"/>
        <family val="2"/>
        <scheme val="minor"/>
      </rPr>
      <t xml:space="preserve"> 
The Group's climate impacts are calculated on the basis of the amount of greenhouse gas emissions from activities (CO</t>
    </r>
    <r>
      <rPr>
        <vertAlign val="subscript"/>
        <sz val="9"/>
        <color theme="1"/>
        <rFont val="Calibri"/>
        <family val="2"/>
        <scheme val="minor"/>
      </rPr>
      <t>2</t>
    </r>
    <r>
      <rPr>
        <sz val="9"/>
        <color theme="1"/>
        <rFont val="Calibri"/>
        <family val="2"/>
        <scheme val="minor"/>
      </rPr>
      <t>e) of which the Group exercises operational control, i.e. where Arbejdernes Landsbank has the authority to carry out and implement changes. 
The 2021 reporting includes data from Arbejdernes Landsbank and AL Finans.  The figures in the table to the left apply to Arbejdernes Landsbank, while the figures in the table to the right apply to AL Finans. Arbejdernes Landsbank's ownership interests in TestaViva and &amp;Money as well as data from these are included in the CO</t>
    </r>
    <r>
      <rPr>
        <vertAlign val="subscript"/>
        <sz val="9"/>
        <color theme="1"/>
        <rFont val="Calibri"/>
        <family val="2"/>
        <scheme val="minor"/>
      </rPr>
      <t>2</t>
    </r>
    <r>
      <rPr>
        <sz val="9"/>
        <color theme="1"/>
        <rFont val="Calibri"/>
        <family val="2"/>
        <scheme val="minor"/>
      </rPr>
      <t xml:space="preserve">e calculations on investments (own portfolio) and are therefore not shown in the calculation above. Scope 1 constitutes the Bank's direct greenhouse gas emissions from sources owned or controlled by Arbejdernes Landsbank or AL Finans. These include emissions from the Bank's company cars, and we put 100% of the useage down to company useage. Scope 2 constitutes the Bank's indirect greenhouse gas emissions from electricity and heating consumption in Arbejdernes Landsbank or AL Finans. The location-based calculation method in scope 2 reflects the average emissions intensity on the Danish electricity grid from where the Bank receives its electricity. The market-based calculation method reflects the emissions intensity of the electricity company from where the Bank buys electricity. Arbejdernes Landsbank is supplied with electricity from 100% renewable sources via the Bank's climate partnership with Ørsted. Scope 3 constitutes other indirect greenhouse gas emissions from sources that are not owned or controlled by Arbejdernes Landsbank or AL Finans. These include deliveries from third parties, travel, transport and resource management. This year, for the first time, the calculations include the Bank's purchases, and we also report on our canteens, which are operated by an external supplier. Financed emissions are not included in the above calculation, but are shown separately in the other tables in this tab.
Arbejdernes Landsbank intends to calculate emissions from the most recent member of the Group, Vestjysk Bank, in the next coming reporting year. </t>
    </r>
  </si>
  <si>
    <t xml:space="preserve">The business activity (scale of exposure) in the impact analysis was calculated as at 31 December 2021 for lending activities and in mid-December 2021 for investment activities. The business activity in the impact analysis was selected on the basis that Arbejdernes Landsbank and AL Finans have direct access to or influence on the composition of activities. The scale of business activity includes loans and investments on the balance sheet, investments on behalf of customers and owners and investments of the own portfolio in Arbejdernes Landsbank as well as car loans and leasing in AL Finans. The business activity in the analysis cannot be compared with the balance sheet in the financial statements of the Arbejdernes Landsbank Group. This is because the business activity in the analysis includes loans and investments which are not entered in the accounting records of Arbejdernes Landsbank, for example, investments on behalf of our customers, and because Vestjysk Bank has not been included in the 2021 analysis. Our intention is to include Vestjysk Bank in our 2022 reporting. </t>
  </si>
  <si>
    <t>See the calculations of the Bank's indirect and direct CO2e emissions</t>
  </si>
  <si>
    <t xml:space="preserve"> Sustainability Fact Book 2021</t>
  </si>
  <si>
    <t>This fact book provides an overview of financing, the climate, the environment as well as social and managerial aspects at Arbejdernes Landsbank and AL Finans A/S and describes reporting principles and accounting policies for the data.  
For further information on sustainability in the Arbejdernes Landsbank Group, see:
- Responsibility &amp; Sustainability Report 2021
- Vestjysk Bank's CSR report 2021 (in Danish)</t>
  </si>
  <si>
    <t>Sustainable finance</t>
  </si>
  <si>
    <r>
      <rPr>
        <b/>
        <sz val="9"/>
        <color theme="1"/>
        <rFont val="Calibri"/>
        <family val="2"/>
        <scheme val="minor"/>
      </rPr>
      <t>Disclaimer</t>
    </r>
    <r>
      <rPr>
        <sz val="9"/>
        <color theme="1"/>
        <rFont val="Calibri"/>
        <family val="2"/>
        <scheme val="minor"/>
      </rPr>
      <t xml:space="preserve">
The information in the "Sustainability Fact Book" was prepared by Arbejdernes Landsbank as general information for personal use.
The Bank has worked meticulously to ensure that this information is fair and correct. The material was prepared on the basis of internal information and data as well as publicly available material from external sources considered reliable by the Bank. Information may have changed since the time of production, and information is not based on, or adjusted to, the personal situation of customers. We therefore advise that you obtain additional and/or updated information from Arbejdernes Landsbank, if relevant. Arbejdernes Landsbank is not responsible for inaccurate or missing information.  
The information in the material should not be considered as an offer or a suggestion to use a specific product or service at the Bank.
Arbejdernes Landsbank has copyright of the material. Reproduction, distribution or sharing may not take place without prior written consent from the Bank.</t>
    </r>
  </si>
  <si>
    <r>
      <rPr>
        <b/>
        <sz val="9"/>
        <color theme="1"/>
        <rFont val="Calibri"/>
        <family val="2"/>
        <scheme val="minor"/>
      </rPr>
      <t>How we have calculated eligibility</t>
    </r>
    <r>
      <rPr>
        <sz val="9"/>
        <color theme="1"/>
        <rFont val="Calibri"/>
        <family val="2"/>
        <scheme val="minor"/>
      </rPr>
      <t xml:space="preserve"> 
Calculation of eligible and non-eligible exposures is based on the NACE code with which an exposure or a business customer has been registered. A prerequisite is that the exposure can be linked to an asset/activity. As Arbejdernes Landsbank does not apply NACE codes to identify customers' activity area, but industry codes, see DB07, the actual identification took place by mapping (converting) NACE codes in the EU Taxonomy Compass to Danish industry codes (link to the EU Taxonomy Compass: https://ec.europa.eu/sustainable-finance-taxonomy/documents/taxonomy.xlsx).  The calculation covers the carrying amount of the exposure. 
</t>
    </r>
    <r>
      <rPr>
        <b/>
        <sz val="9"/>
        <color theme="1"/>
        <rFont val="Calibri"/>
        <family val="2"/>
        <scheme val="minor"/>
      </rPr>
      <t>Total assets</t>
    </r>
    <r>
      <rPr>
        <sz val="9"/>
        <color theme="1"/>
        <rFont val="Calibri"/>
        <family val="2"/>
        <scheme val="minor"/>
      </rPr>
      <t xml:space="preserve">
Total assets are defined as the book value of the assets as at 31 December 2021 deducted exposures to central administrative authorities, central banks and supranational issuers. 
</t>
    </r>
    <r>
      <rPr>
        <b/>
        <sz val="9"/>
        <color theme="1"/>
        <rFont val="Calibri"/>
        <family val="2"/>
        <scheme val="minor"/>
      </rPr>
      <t>Private customers</t>
    </r>
    <r>
      <rPr>
        <sz val="9"/>
        <color theme="1"/>
        <rFont val="Calibri"/>
        <family val="2"/>
        <scheme val="minor"/>
      </rPr>
      <t xml:space="preserve"> 
Calculations of eligible exposures to private customers are based on whether the asset/activity financed by the exposure is registered with an NACE code, a corresponding property code or other relevant product classification. Specifically, exposures that meet the product types housing loans and car loans have been included as eligible. These activities are covered by Annex 1 and Annex 2 to the Commission Delegated Regulation ((EU) 2021/2139). Link: https://eur-lex.europa.eu/legal-content/EN/TXT/PDF/?uri=CELEX:32021R2139&amp;from=EN) and are stated in the EU Taxonomy Compass – Acquisition and ownership of buildings (L68) and Operation of personal mobility devices, cycle logistics (N77.11, N77.21), respectively. All other loans to private customers are counted as non-eligible. 
</t>
    </r>
    <r>
      <rPr>
        <b/>
        <sz val="9"/>
        <color theme="1"/>
        <rFont val="Calibri"/>
        <family val="2"/>
        <scheme val="minor"/>
      </rPr>
      <t>Business customers</t>
    </r>
    <r>
      <rPr>
        <sz val="9"/>
        <color theme="1"/>
        <rFont val="Calibri"/>
        <family val="2"/>
        <scheme val="minor"/>
      </rPr>
      <t xml:space="preserve"> 
The calculation is based on exposures to NFRD companies, which are defined as companies with more than 500 employees, and which are subject to the EU Non-Financial Reporting Directive (NFRD). Only exposures to NFRD companies on which we have first-hand data, and whose sector and activity are covered by the EU Taxonomy Compass, can be classified as eligible, see Frequently asked Questions to the European Commission of December 2021. In connection with this first mandatory reporting, we have no first-hand data on exposures to NFRD companies, which means that no corporate exposures are classified as eligible.</t>
    </r>
  </si>
  <si>
    <t>Arbejdernes Landsbank's trading portfolio consists of the Bank's own resources (own portfolio) and resources that we invest to service the Bank's customers on the financial markets. 
By far the majority of Arbejdernes Landsbank's trading portfolio is made up of our own portfolio (approx. 95%).  Our investment policy for the own portfolio is to invest in worthy purposes that live up to the Group's credit policy. Among other things, this means that the own portfolio does not finance companies or activities that harm the environment. Nor is the own portfolio invested in nuclear weapons, cluster bombs or landmines. Moreover, ESG and sustainability are integrated in the investment strategy for the own portfolio and have a positive weighting in the selection process and in the investment decision, and our ambition is to increase the share of sustainable investments in the total portfolio. For instance, Arbejdernes Landsbank invests in several companies with social and environmental purposes and activities.
A considerably smaller part of Arbejdernes Landsbank's trading portfolio (less than 5%) is invested on the basis of a market-neutral strategy and consists of securities that are traded day-to-day to offer our customers a large range of investment opportunities based on their needs and requests.</t>
  </si>
  <si>
    <t>2022-Target</t>
  </si>
  <si>
    <r>
      <t xml:space="preserve">Coverage </t>
    </r>
    <r>
      <rPr>
        <sz val="9"/>
        <color theme="1"/>
        <rFont val="Calibri"/>
        <family val="2"/>
        <scheme val="minor"/>
      </rPr>
      <t xml:space="preserve">
</t>
    </r>
    <r>
      <rPr>
        <b/>
        <sz val="9"/>
        <color theme="1"/>
        <rFont val="Calibri"/>
        <family val="2"/>
        <scheme val="minor"/>
      </rPr>
      <t>(% specific data)</t>
    </r>
  </si>
  <si>
    <r>
      <t>Coverage</t>
    </r>
    <r>
      <rPr>
        <sz val="9"/>
        <color theme="1"/>
        <rFont val="Calibri"/>
        <family val="2"/>
        <scheme val="minor"/>
      </rPr>
      <t xml:space="preserve">
</t>
    </r>
    <r>
      <rPr>
        <b/>
        <sz val="9"/>
        <color theme="1"/>
        <rFont val="Calibri"/>
        <family val="2"/>
        <scheme val="minor"/>
      </rPr>
      <t>(% statistical data)</t>
    </r>
  </si>
  <si>
    <r>
      <t>Coverage</t>
    </r>
    <r>
      <rPr>
        <sz val="9"/>
        <color theme="1"/>
        <rFont val="Calibri"/>
        <family val="2"/>
        <scheme val="minor"/>
      </rPr>
      <t xml:space="preserve">
</t>
    </r>
    <r>
      <rPr>
        <b/>
        <sz val="9"/>
        <color theme="1"/>
        <rFont val="Calibri"/>
        <family val="2"/>
        <scheme val="minor"/>
      </rPr>
      <t>(% specific data)</t>
    </r>
  </si>
  <si>
    <t>Target</t>
  </si>
  <si>
    <t>Activities covered by the EU Taxonomy (estimate)</t>
  </si>
  <si>
    <t>at least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</si>
</sst>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 _k_r_._-;\-* #,##0.00\ _k_r_._-;_-* &quot;-&quot;??\ _k_r_._-;_-@_-"/>
    <numFmt numFmtId="165" formatCode="#,##0.0"/>
    <numFmt numFmtId="166" formatCode="_-* #,##0_-;\-* #,##0_-;_-* &quot;-&quot;??_-;_-@_-"/>
    <numFmt numFmtId="167" formatCode="_-* #,##0.0\ _k_r_._-;\-* #,##0.0\ _k_r_._-;_-* &quot;-&quot;??\ _k_r_._-;_-@_-"/>
    <numFmt numFmtId="168" formatCode="_-* #,##0\ _k_r_._-;\-* #,##0\ _k_r_._-;_-* &quot;-&quot;??\ _k_r_._-;_-@_-"/>
    <numFmt numFmtId="169" formatCode="0.0"/>
    <numFmt numFmtId="170" formatCode="_-* #,##0.0_-;\-* #,##0.0_-;_-* &quot;-&quot;??_-;_-@_-"/>
    <numFmt numFmtId="171" formatCode="0.0%"/>
  </numFmts>
  <fonts count="68" x14ac:knownFonts="1">
    <font>
      <sz val="11"/>
      <color theme="1"/>
      <name val="Calibri"/>
      <family val="2"/>
      <scheme val="minor"/>
    </font>
    <font>
      <sz val="10"/>
      <color rgb="FF000000"/>
      <name val="Calibri"/>
      <family val="2"/>
      <scheme val="minor"/>
    </font>
    <font>
      <sz val="10"/>
      <name val="Calibri"/>
      <family val="2"/>
      <scheme val="minor"/>
    </font>
    <font>
      <sz val="8"/>
      <name val="Calibri"/>
      <family val="2"/>
      <scheme val="minor"/>
    </font>
    <font>
      <sz val="10"/>
      <color theme="1"/>
      <name val="Calibri"/>
      <family val="2"/>
      <scheme val="minor"/>
    </font>
    <font>
      <sz val="11"/>
      <color theme="1"/>
      <name val="Calibri"/>
      <family val="2"/>
      <scheme val="minor"/>
    </font>
    <font>
      <sz val="11"/>
      <color rgb="FF000000"/>
      <name val="Calibri"/>
      <family val="2"/>
    </font>
    <font>
      <u/>
      <sz val="11"/>
      <color theme="10"/>
      <name val="Calibri"/>
      <family val="2"/>
      <scheme val="minor"/>
    </font>
    <font>
      <b/>
      <sz val="10"/>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u/>
      <sz val="11"/>
      <color theme="1"/>
      <name val="Calibri"/>
      <family val="2"/>
      <scheme val="minor"/>
    </font>
    <font>
      <sz val="11"/>
      <color theme="1"/>
      <name val="Arial"/>
      <family val="2"/>
    </font>
    <font>
      <b/>
      <sz val="11"/>
      <name val="Calibri"/>
      <family val="2"/>
      <scheme val="minor"/>
    </font>
    <font>
      <b/>
      <sz val="18"/>
      <color theme="0"/>
      <name val="Calibri"/>
      <family val="2"/>
      <scheme val="minor"/>
    </font>
    <font>
      <b/>
      <sz val="13"/>
      <name val="Calibri"/>
      <family val="2"/>
      <scheme val="minor"/>
    </font>
    <font>
      <b/>
      <sz val="10"/>
      <name val="Calibri"/>
      <family val="2"/>
      <scheme val="minor"/>
    </font>
    <font>
      <i/>
      <sz val="9"/>
      <color rgb="FF000000"/>
      <name val="Calibri"/>
      <family val="2"/>
      <scheme val="minor"/>
    </font>
    <font>
      <u/>
      <sz val="10"/>
      <color theme="10"/>
      <name val="Calibri"/>
      <family val="2"/>
      <scheme val="minor"/>
    </font>
    <font>
      <b/>
      <sz val="9"/>
      <color theme="1"/>
      <name val="Calibri"/>
      <family val="2"/>
      <scheme val="minor"/>
    </font>
    <font>
      <b/>
      <sz val="16"/>
      <name val="Calibri"/>
      <family val="2"/>
      <scheme val="minor"/>
    </font>
    <font>
      <u/>
      <sz val="9"/>
      <color theme="10"/>
      <name val="Calibri"/>
      <family val="2"/>
      <scheme val="minor"/>
    </font>
    <font>
      <b/>
      <u/>
      <sz val="11"/>
      <color theme="0"/>
      <name val="Calibri"/>
      <family val="2"/>
      <scheme val="minor"/>
    </font>
    <font>
      <sz val="9"/>
      <color rgb="FF000000"/>
      <name val="Calibri"/>
      <family val="2"/>
      <scheme val="minor"/>
    </font>
    <font>
      <u/>
      <sz val="9"/>
      <name val="Calibri"/>
      <family val="2"/>
      <scheme val="minor"/>
    </font>
    <font>
      <sz val="9"/>
      <color rgb="FF231F20"/>
      <name val="Calibri"/>
      <family val="2"/>
      <scheme val="minor"/>
    </font>
    <font>
      <sz val="9"/>
      <name val="Calibri"/>
      <family val="2"/>
      <scheme val="minor"/>
    </font>
    <font>
      <b/>
      <sz val="9"/>
      <name val="Calibri"/>
      <family val="2"/>
      <scheme val="minor"/>
    </font>
    <font>
      <b/>
      <sz val="9"/>
      <color rgb="FF000000"/>
      <name val="Calibri"/>
      <family val="2"/>
      <scheme val="minor"/>
    </font>
    <font>
      <b/>
      <sz val="9"/>
      <color rgb="FF000000"/>
      <name val="Calibri"/>
      <family val="2"/>
    </font>
    <font>
      <sz val="9"/>
      <color rgb="FF000000"/>
      <name val="Calibri"/>
      <family val="2"/>
    </font>
    <font>
      <b/>
      <sz val="9"/>
      <name val="Calibri"/>
      <family val="2"/>
    </font>
    <font>
      <i/>
      <sz val="9"/>
      <color rgb="FF000000"/>
      <name val="Calibri"/>
      <family val="2"/>
    </font>
    <font>
      <b/>
      <i/>
      <sz val="9"/>
      <name val="Calibri"/>
      <family val="2"/>
    </font>
    <font>
      <sz val="8"/>
      <color rgb="FF444444"/>
      <name val="Calibri"/>
      <family val="2"/>
    </font>
    <font>
      <b/>
      <sz val="11"/>
      <color rgb="FFFA7D00"/>
      <name val="Calibri"/>
      <family val="2"/>
      <charset val="238"/>
      <scheme val="minor"/>
    </font>
    <font>
      <sz val="11"/>
      <color rgb="FF006100"/>
      <name val="Calibri"/>
      <family val="2"/>
      <charset val="238"/>
      <scheme val="minor"/>
    </font>
    <font>
      <sz val="9"/>
      <color rgb="FF000000"/>
      <name val="Calibri"/>
      <family val="2"/>
    </font>
    <font>
      <sz val="9"/>
      <color theme="1"/>
      <name val="Calibri"/>
      <family val="2"/>
    </font>
    <font>
      <sz val="9"/>
      <color rgb="FFFF0000"/>
      <name val="Calibri"/>
      <family val="2"/>
      <scheme val="minor"/>
    </font>
    <font>
      <i/>
      <sz val="9"/>
      <color theme="1"/>
      <name val="Calibri"/>
      <family val="2"/>
      <scheme val="minor"/>
    </font>
    <font>
      <i/>
      <sz val="9"/>
      <color rgb="FFFF0000"/>
      <name val="Calibri"/>
      <family val="2"/>
      <scheme val="minor"/>
    </font>
    <font>
      <b/>
      <sz val="9"/>
      <color rgb="FFFF0000"/>
      <name val="Calibri"/>
      <family val="2"/>
      <scheme val="minor"/>
    </font>
    <font>
      <b/>
      <sz val="9"/>
      <color theme="0"/>
      <name val="Calibri"/>
      <family val="2"/>
      <scheme val="minor"/>
    </font>
    <font>
      <sz val="9"/>
      <color rgb="FF07094A"/>
      <name val="Calibri"/>
      <family val="2"/>
      <scheme val="minor"/>
    </font>
    <font>
      <u/>
      <sz val="9"/>
      <color theme="1"/>
      <name val="Calibri"/>
      <family val="2"/>
      <scheme val="minor"/>
    </font>
    <font>
      <sz val="9"/>
      <color theme="1"/>
      <name val="Calibri Light"/>
      <family val="2"/>
      <scheme val="major"/>
    </font>
    <font>
      <sz val="9"/>
      <color rgb="FF000000"/>
      <name val="Calibri"/>
      <family val="2"/>
    </font>
    <font>
      <sz val="8"/>
      <color rgb="FF000000"/>
      <name val="Calibri"/>
      <family val="2"/>
    </font>
    <font>
      <b/>
      <sz val="9"/>
      <color rgb="FF000000"/>
      <name val="Calibri"/>
      <family val="2"/>
    </font>
    <font>
      <b/>
      <sz val="10"/>
      <color rgb="FF000000"/>
      <name val="Calibri"/>
      <family val="2"/>
      <scheme val="minor"/>
    </font>
    <font>
      <sz val="11"/>
      <color rgb="FF000000"/>
      <name val="Arial"/>
      <family val="2"/>
    </font>
    <font>
      <u/>
      <sz val="11"/>
      <color theme="0"/>
      <name val="Calibri"/>
      <family val="2"/>
      <scheme val="minor"/>
    </font>
    <font>
      <sz val="11"/>
      <color rgb="FF000000"/>
      <name val="Calibri"/>
      <family val="2"/>
      <scheme val="minor"/>
    </font>
    <font>
      <vertAlign val="subscript"/>
      <sz val="9"/>
      <color theme="1"/>
      <name val="Calibri"/>
      <family val="2"/>
      <scheme val="minor"/>
    </font>
    <font>
      <b/>
      <vertAlign val="subscript"/>
      <sz val="9"/>
      <color theme="1"/>
      <name val="Calibri"/>
      <family val="2"/>
      <scheme val="minor"/>
    </font>
    <font>
      <sz val="9"/>
      <name val="Calibri"/>
      <family val="2"/>
    </font>
    <font>
      <b/>
      <vertAlign val="subscript"/>
      <sz val="9"/>
      <name val="Calibri"/>
      <family val="2"/>
    </font>
    <font>
      <b/>
      <i/>
      <sz val="9"/>
      <color rgb="FF000000"/>
      <name val="Calibri"/>
      <family val="2"/>
    </font>
    <font>
      <b/>
      <vertAlign val="subscript"/>
      <sz val="9"/>
      <name val="Calibri"/>
      <family val="2"/>
      <scheme val="minor"/>
    </font>
    <font>
      <vertAlign val="subscript"/>
      <sz val="9"/>
      <name val="Calibri"/>
      <family val="2"/>
      <scheme val="minor"/>
    </font>
    <font>
      <vertAlign val="superscript"/>
      <sz val="9"/>
      <color theme="1"/>
      <name val="Calibri"/>
      <family val="2"/>
      <scheme val="minor"/>
    </font>
    <font>
      <vertAlign val="superscript"/>
      <sz val="9"/>
      <color rgb="FF000000"/>
      <name val="Calibri"/>
      <family val="2"/>
      <scheme val="minor"/>
    </font>
    <font>
      <vertAlign val="subscript"/>
      <sz val="9"/>
      <color rgb="FF000000"/>
      <name val="Calibri"/>
      <family val="2"/>
      <scheme val="minor"/>
    </font>
    <font>
      <vertAlign val="superscript"/>
      <sz val="9"/>
      <name val="Calibri"/>
      <family val="2"/>
      <scheme val="minor"/>
    </font>
    <font>
      <vertAlign val="superscript"/>
      <sz val="9"/>
      <color rgb="FF07094A"/>
      <name val="Calibri"/>
      <family val="2"/>
      <scheme val="minor"/>
    </font>
    <font>
      <vertAlign val="subscript"/>
      <sz val="9"/>
      <color rgb="FF07094A"/>
      <name val="Calibri"/>
      <family val="2"/>
      <scheme val="minor"/>
    </font>
  </fonts>
  <fills count="30">
    <fill>
      <patternFill patternType="none"/>
    </fill>
    <fill>
      <patternFill patternType="gray125"/>
    </fill>
    <fill>
      <patternFill patternType="solid">
        <fgColor rgb="FFF0F0F0"/>
        <bgColor indexed="64"/>
      </patternFill>
    </fill>
    <fill>
      <patternFill patternType="solid">
        <fgColor theme="0"/>
        <bgColor indexed="64"/>
      </patternFill>
    </fill>
    <fill>
      <patternFill patternType="solid">
        <fgColor theme="0"/>
        <bgColor rgb="FFD9E1F2"/>
      </patternFill>
    </fill>
    <fill>
      <patternFill patternType="solid">
        <fgColor rgb="FFFFFFFF"/>
        <bgColor indexed="64"/>
      </patternFill>
    </fill>
    <fill>
      <patternFill patternType="solid">
        <fgColor rgb="FF7990A5"/>
        <bgColor indexed="64"/>
      </patternFill>
    </fill>
    <fill>
      <patternFill patternType="solid">
        <fgColor theme="1"/>
        <bgColor indexed="64"/>
      </patternFill>
    </fill>
    <fill>
      <patternFill patternType="solid">
        <fgColor rgb="FFA5BEB9"/>
        <bgColor indexed="64"/>
      </patternFill>
    </fill>
    <fill>
      <patternFill patternType="solid">
        <fgColor rgb="FFC9D1DB"/>
        <bgColor indexed="64"/>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79998168889431442"/>
        <bgColor indexed="64"/>
      </patternFill>
    </fill>
    <fill>
      <patternFill patternType="solid">
        <fgColor rgb="FFEDEDED"/>
        <bgColor indexed="64"/>
      </patternFill>
    </fill>
    <fill>
      <patternFill patternType="solid">
        <fgColor theme="6" tint="0.59996337778862885"/>
        <bgColor indexed="64"/>
      </patternFill>
    </fill>
    <fill>
      <patternFill patternType="solid">
        <fgColor rgb="FF3C6E87"/>
        <bgColor indexed="64"/>
      </patternFill>
    </fill>
    <fill>
      <patternFill patternType="solid">
        <fgColor rgb="FFAF1E2D"/>
        <bgColor indexed="64"/>
      </patternFill>
    </fill>
    <fill>
      <patternFill patternType="solid">
        <fgColor rgb="FF99ABBB"/>
        <bgColor indexed="64"/>
      </patternFill>
    </fill>
    <fill>
      <patternFill patternType="solid">
        <fgColor theme="6" tint="0.39994506668294322"/>
        <bgColor indexed="64"/>
      </patternFill>
    </fill>
    <fill>
      <patternFill patternType="solid">
        <fgColor theme="2" tint="-9.9948118533890809E-2"/>
        <bgColor indexed="64"/>
      </patternFill>
    </fill>
    <fill>
      <patternFill patternType="solid">
        <fgColor rgb="FFC6EFCE"/>
      </patternFill>
    </fill>
    <fill>
      <patternFill patternType="solid">
        <fgColor rgb="FFF2F2F2"/>
      </patternFill>
    </fill>
    <fill>
      <patternFill patternType="solid">
        <fgColor rgb="FFEDEDED"/>
        <bgColor rgb="FF000000"/>
      </patternFill>
    </fill>
    <fill>
      <patternFill patternType="solid">
        <fgColor theme="6" tint="0.79998168889431442"/>
        <bgColor rgb="FFD9D9D9"/>
      </patternFill>
    </fill>
    <fill>
      <patternFill patternType="solid">
        <fgColor theme="6" tint="0.79998168889431442"/>
        <bgColor rgb="FF000000"/>
      </patternFill>
    </fill>
    <fill>
      <patternFill patternType="solid">
        <fgColor rgb="FFE7E6E6"/>
        <bgColor indexed="64"/>
      </patternFill>
    </fill>
    <fill>
      <patternFill patternType="solid">
        <fgColor rgb="FFD0CECE"/>
        <bgColor indexed="64"/>
      </patternFill>
    </fill>
    <fill>
      <patternFill patternType="solid">
        <fgColor rgb="FF99ABBB"/>
        <bgColor rgb="FF000000"/>
      </patternFill>
    </fill>
    <fill>
      <patternFill patternType="solid">
        <fgColor rgb="FFFFFFFF"/>
        <bgColor rgb="FF000000"/>
      </patternFill>
    </fill>
    <fill>
      <patternFill patternType="solid">
        <fgColor rgb="FFD0CECE"/>
        <bgColor rgb="FF000000"/>
      </patternFill>
    </fill>
  </fills>
  <borders count="105">
    <border>
      <left/>
      <right/>
      <top/>
      <bottom/>
      <diagonal/>
    </border>
    <border>
      <left/>
      <right/>
      <top style="medium">
        <color rgb="FFA5A5A5"/>
      </top>
      <bottom style="medium">
        <color rgb="FFA5A5A5"/>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bottom/>
      <diagonal/>
    </border>
    <border>
      <left style="thin">
        <color rgb="FF00B050"/>
      </left>
      <right style="thin">
        <color rgb="FF00B050"/>
      </right>
      <top style="thin">
        <color rgb="FF00B050"/>
      </top>
      <bottom/>
      <diagonal/>
    </border>
    <border>
      <left style="thin">
        <color theme="5"/>
      </left>
      <right style="thin">
        <color theme="5"/>
      </right>
      <top style="thin">
        <color theme="5"/>
      </top>
      <bottom/>
      <diagonal/>
    </border>
    <border>
      <left/>
      <right/>
      <top style="thin">
        <color indexed="64"/>
      </top>
      <bottom/>
      <diagonal/>
    </border>
    <border>
      <left/>
      <right/>
      <top style="thin">
        <color indexed="64"/>
      </top>
      <bottom style="thin">
        <color indexed="64"/>
      </bottom>
      <diagonal/>
    </border>
    <border>
      <left/>
      <right/>
      <top/>
      <bottom style="medium">
        <color rgb="FF07094A"/>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ashed">
        <color theme="6"/>
      </left>
      <right/>
      <top/>
      <bottom/>
      <diagonal/>
    </border>
    <border>
      <left/>
      <right style="hair">
        <color auto="1"/>
      </right>
      <top/>
      <bottom/>
      <diagonal/>
    </border>
    <border>
      <left style="hair">
        <color auto="1"/>
      </left>
      <right style="hair">
        <color auto="1"/>
      </right>
      <top/>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top/>
      <bottom style="thin">
        <color rgb="FF07094A"/>
      </bottom>
      <diagonal/>
    </border>
    <border>
      <left/>
      <right/>
      <top style="thin">
        <color rgb="FF07094A"/>
      </top>
      <bottom/>
      <diagonal/>
    </border>
    <border>
      <left/>
      <right style="dashed">
        <color rgb="FFA5A5A5"/>
      </right>
      <top/>
      <bottom style="thin">
        <color rgb="FFA5A5A5"/>
      </bottom>
      <diagonal/>
    </border>
    <border>
      <left style="dashed">
        <color rgb="FFA5A5A5"/>
      </left>
      <right style="dashed">
        <color rgb="FFA5A5A5"/>
      </right>
      <top/>
      <bottom style="thin">
        <color rgb="FFA5A5A5"/>
      </bottom>
      <diagonal/>
    </border>
    <border>
      <left style="dashed">
        <color rgb="FFA5A5A5"/>
      </left>
      <right/>
      <top/>
      <bottom style="thin">
        <color rgb="FFA5A5A5"/>
      </bottom>
      <diagonal/>
    </border>
    <border>
      <left/>
      <right/>
      <top style="medium">
        <color rgb="FF07094A"/>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style="medium">
        <color indexed="64"/>
      </bottom>
      <diagonal/>
    </border>
    <border>
      <left/>
      <right/>
      <top style="thin">
        <color rgb="FF000000"/>
      </top>
      <bottom/>
      <diagonal/>
    </border>
    <border>
      <left/>
      <right/>
      <top/>
      <bottom style="thin">
        <color rgb="FF000000"/>
      </bottom>
      <diagonal/>
    </border>
    <border>
      <left/>
      <right/>
      <top style="thin">
        <color rgb="FFFFFFFF"/>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style="thin">
        <color indexed="64"/>
      </top>
      <bottom/>
      <diagonal/>
    </border>
    <border>
      <left style="thin">
        <color rgb="FF000000"/>
      </left>
      <right style="thin">
        <color rgb="FF000000"/>
      </right>
      <top/>
      <bottom/>
      <diagonal/>
    </border>
    <border>
      <left/>
      <right style="thin">
        <color indexed="64"/>
      </right>
      <top style="thin">
        <color indexed="64"/>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style="dashed">
        <color theme="6"/>
      </right>
      <top/>
      <bottom/>
      <diagonal/>
    </border>
    <border>
      <left style="thin">
        <color rgb="FF000000"/>
      </left>
      <right/>
      <top style="thin">
        <color rgb="FF000000"/>
      </top>
      <bottom/>
      <diagonal/>
    </border>
    <border>
      <left style="thin">
        <color rgb="FF000000"/>
      </left>
      <right style="dashed">
        <color rgb="FFA5A5A5"/>
      </right>
      <top style="medium">
        <color rgb="FFA5A5A5"/>
      </top>
      <bottom/>
      <diagonal/>
    </border>
    <border>
      <left style="thin">
        <color rgb="FF000000"/>
      </left>
      <right style="dashed">
        <color rgb="FFA5A5A5"/>
      </right>
      <top/>
      <bottom/>
      <diagonal/>
    </border>
    <border>
      <left style="dashed">
        <color rgb="FFA5A5A5"/>
      </left>
      <right style="thin">
        <color rgb="FF000000"/>
      </right>
      <top style="medium">
        <color rgb="FFA5A5A5"/>
      </top>
      <bottom/>
      <diagonal/>
    </border>
    <border>
      <left style="dashed">
        <color rgb="FFA5A5A5"/>
      </left>
      <right style="thin">
        <color rgb="FF000000"/>
      </right>
      <top/>
      <bottom/>
      <diagonal/>
    </border>
    <border>
      <left/>
      <right/>
      <top style="medium">
        <color rgb="FFA5A5A5"/>
      </top>
      <bottom/>
      <diagonal/>
    </border>
    <border>
      <left style="thin">
        <color rgb="FF000000"/>
      </left>
      <right style="thin">
        <color rgb="FF000000"/>
      </right>
      <top style="medium">
        <color rgb="FFA5A5A5"/>
      </top>
      <bottom/>
      <diagonal/>
    </border>
    <border>
      <left style="thin">
        <color rgb="FF000000"/>
      </left>
      <right/>
      <top style="medium">
        <color rgb="FFA5A5A5"/>
      </top>
      <bottom/>
      <diagonal/>
    </border>
    <border>
      <left style="thin">
        <color rgb="FF000000"/>
      </left>
      <right/>
      <top style="medium">
        <color rgb="FFA5A5A5"/>
      </top>
      <bottom style="medium">
        <color rgb="FFA5A5A5"/>
      </bottom>
      <diagonal/>
    </border>
    <border>
      <left style="thin">
        <color rgb="FF000000"/>
      </left>
      <right/>
      <top/>
      <bottom style="medium">
        <color rgb="FFA5A5A5"/>
      </bottom>
      <diagonal/>
    </border>
    <border>
      <left/>
      <right/>
      <top/>
      <bottom style="medium">
        <color rgb="FFA5A5A5"/>
      </bottom>
      <diagonal/>
    </border>
    <border>
      <left style="thin">
        <color rgb="FF000000"/>
      </left>
      <right style="thin">
        <color rgb="FF000000"/>
      </right>
      <top/>
      <bottom style="medium">
        <color rgb="FFA5A5A5"/>
      </bottom>
      <diagonal/>
    </border>
    <border>
      <left/>
      <right style="thin">
        <color rgb="FF000000"/>
      </right>
      <top style="medium">
        <color rgb="FFA5A5A5"/>
      </top>
      <bottom style="medium">
        <color rgb="FFA5A5A5"/>
      </bottom>
      <diagonal/>
    </border>
    <border>
      <left/>
      <right style="thin">
        <color rgb="FF000000"/>
      </right>
      <top/>
      <bottom style="medium">
        <color rgb="FFA5A5A5"/>
      </bottom>
      <diagonal/>
    </border>
    <border>
      <left style="thin">
        <color rgb="FF000000"/>
      </left>
      <right style="thin">
        <color rgb="FF000000"/>
      </right>
      <top style="thin">
        <color indexed="64"/>
      </top>
      <bottom style="thin">
        <color indexed="64"/>
      </bottom>
      <diagonal/>
    </border>
    <border>
      <left/>
      <right style="thin">
        <color rgb="FF000000"/>
      </right>
      <top style="medium">
        <color rgb="FFA5A5A5"/>
      </top>
      <bottom style="thin">
        <color rgb="FF000000"/>
      </bottom>
      <diagonal/>
    </border>
    <border>
      <left style="thin">
        <color rgb="FF000000"/>
      </left>
      <right style="thin">
        <color rgb="FF000000"/>
      </right>
      <top/>
      <bottom style="thin">
        <color indexed="64"/>
      </bottom>
      <diagonal/>
    </border>
    <border>
      <left/>
      <right/>
      <top style="medium">
        <color rgb="FFA5A5A5"/>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E7E6E6"/>
      </bottom>
      <diagonal/>
    </border>
    <border>
      <left/>
      <right style="thin">
        <color rgb="FF000000"/>
      </right>
      <top/>
      <bottom style="thin">
        <color rgb="FFE7E6E6"/>
      </bottom>
      <diagonal/>
    </border>
  </borders>
  <cellStyleXfs count="8">
    <xf numFmtId="0" fontId="0" fillId="0" borderId="0"/>
    <xf numFmtId="43" fontId="5" fillId="0" borderId="0" applyFont="0" applyFill="0" applyBorder="0" applyAlignment="0" applyProtection="0"/>
    <xf numFmtId="0" fontId="7" fillId="0" borderId="0" applyNumberForma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9" fontId="5" fillId="0" borderId="0" applyFont="0" applyFill="0" applyBorder="0" applyAlignment="0" applyProtection="0"/>
    <xf numFmtId="0" fontId="36" fillId="21" borderId="49" applyNumberFormat="0" applyAlignment="0" applyProtection="0"/>
    <xf numFmtId="0" fontId="37" fillId="20" borderId="0" applyNumberFormat="0" applyBorder="0" applyAlignment="0" applyProtection="0"/>
  </cellStyleXfs>
  <cellXfs count="1159">
    <xf numFmtId="0" fontId="0" fillId="0" borderId="0" xfId="0"/>
    <xf numFmtId="0" fontId="0" fillId="3" borderId="0" xfId="0" applyFill="1"/>
    <xf numFmtId="0" fontId="4" fillId="0" borderId="0" xfId="0" applyFont="1"/>
    <xf numFmtId="0" fontId="4" fillId="3" borderId="0" xfId="0" applyFont="1" applyFill="1"/>
    <xf numFmtId="3" fontId="0" fillId="3" borderId="0" xfId="0" applyNumberFormat="1" applyFill="1"/>
    <xf numFmtId="0" fontId="6" fillId="3" borderId="0" xfId="0" applyFont="1" applyFill="1" applyAlignment="1">
      <alignment vertical="center"/>
    </xf>
    <xf numFmtId="3" fontId="6" fillId="3" borderId="0" xfId="0" applyNumberFormat="1" applyFont="1" applyFill="1" applyAlignment="1">
      <alignment horizontal="right" vertical="center"/>
    </xf>
    <xf numFmtId="0" fontId="6" fillId="3" borderId="0" xfId="0" applyFont="1" applyFill="1" applyAlignment="1">
      <alignment horizontal="right" vertical="center"/>
    </xf>
    <xf numFmtId="165" fontId="0" fillId="3" borderId="0" xfId="0" applyNumberFormat="1" applyFill="1"/>
    <xf numFmtId="0" fontId="0" fillId="3" borderId="0" xfId="0" applyFill="1" applyAlignment="1">
      <alignment horizontal="right"/>
    </xf>
    <xf numFmtId="0" fontId="12" fillId="0" borderId="0" xfId="2" applyFont="1" applyBorder="1" applyAlignment="1">
      <alignment vertical="center"/>
    </xf>
    <xf numFmtId="0" fontId="13" fillId="0" borderId="0" xfId="0" applyFont="1"/>
    <xf numFmtId="0" fontId="9" fillId="6" borderId="0" xfId="0" applyFont="1" applyFill="1"/>
    <xf numFmtId="0" fontId="4" fillId="3" borderId="0" xfId="0" applyFont="1" applyFill="1" applyAlignment="1">
      <alignment horizontal="right"/>
    </xf>
    <xf numFmtId="0" fontId="9" fillId="7" borderId="0" xfId="0" applyFont="1" applyFill="1"/>
    <xf numFmtId="0" fontId="14" fillId="8" borderId="6" xfId="0" applyFont="1" applyFill="1" applyBorder="1" applyAlignment="1">
      <alignment vertical="center"/>
    </xf>
    <xf numFmtId="0" fontId="16" fillId="9" borderId="2" xfId="0" applyFont="1" applyFill="1" applyBorder="1"/>
    <xf numFmtId="0" fontId="0" fillId="3" borderId="0" xfId="0" applyFill="1" applyAlignment="1">
      <alignment wrapText="1"/>
    </xf>
    <xf numFmtId="0" fontId="1" fillId="0" borderId="0" xfId="0" applyFont="1" applyAlignment="1">
      <alignment horizontal="left" vertical="center" wrapText="1" readingOrder="1"/>
    </xf>
    <xf numFmtId="0" fontId="18" fillId="0" borderId="0" xfId="0" applyFont="1" applyAlignment="1">
      <alignment horizontal="center" vertical="center" wrapText="1" readingOrder="1"/>
    </xf>
    <xf numFmtId="0" fontId="19" fillId="0" borderId="0" xfId="2" applyFont="1" applyFill="1"/>
    <xf numFmtId="2" fontId="11" fillId="0" borderId="0" xfId="0" quotePrefix="1" applyNumberFormat="1" applyFont="1" applyAlignment="1">
      <alignment horizontal="center" vertical="center"/>
    </xf>
    <xf numFmtId="0" fontId="11" fillId="0" borderId="12" xfId="0" applyFont="1" applyBorder="1"/>
    <xf numFmtId="0" fontId="20" fillId="10" borderId="8" xfId="3" applyFont="1" applyBorder="1" applyAlignment="1">
      <alignment horizontal="left" vertical="center" wrapText="1"/>
    </xf>
    <xf numFmtId="0" fontId="11" fillId="0" borderId="0" xfId="0" applyFont="1" applyAlignment="1">
      <alignment horizontal="center" vertical="center"/>
    </xf>
    <xf numFmtId="0" fontId="20" fillId="10" borderId="0" xfId="3" applyFont="1" applyAlignment="1">
      <alignment horizontal="left" vertical="center"/>
    </xf>
    <xf numFmtId="0" fontId="11" fillId="0" borderId="0" xfId="0" quotePrefix="1" applyFont="1" applyAlignment="1">
      <alignment vertical="center"/>
    </xf>
    <xf numFmtId="2" fontId="11" fillId="0" borderId="0" xfId="0" applyNumberFormat="1" applyFont="1" applyAlignment="1">
      <alignment horizontal="center" vertical="center"/>
    </xf>
    <xf numFmtId="0" fontId="11" fillId="0" borderId="0" xfId="0" quotePrefix="1" applyFont="1" applyAlignment="1">
      <alignment horizontal="center" vertical="center"/>
    </xf>
    <xf numFmtId="0" fontId="11" fillId="10" borderId="0" xfId="3" quotePrefix="1" applyFont="1" applyAlignment="1">
      <alignment horizontal="left" vertical="center" wrapText="1"/>
    </xf>
    <xf numFmtId="0" fontId="20" fillId="0" borderId="0" xfId="0" applyFont="1" applyAlignment="1">
      <alignment vertical="center"/>
    </xf>
    <xf numFmtId="0" fontId="20" fillId="0" borderId="0" xfId="0" applyFont="1" applyAlignment="1">
      <alignment horizontal="center" vertical="center"/>
    </xf>
    <xf numFmtId="0" fontId="11" fillId="10" borderId="0" xfId="3" quotePrefix="1" applyFont="1" applyAlignment="1">
      <alignment horizontal="left" vertical="center"/>
    </xf>
    <xf numFmtId="0" fontId="20" fillId="10" borderId="0" xfId="3" applyFont="1" applyAlignment="1">
      <alignment horizontal="left" vertical="center" wrapText="1"/>
    </xf>
    <xf numFmtId="0" fontId="20" fillId="10" borderId="12" xfId="3" applyFont="1" applyBorder="1" applyAlignment="1">
      <alignment vertical="center" wrapText="1"/>
    </xf>
    <xf numFmtId="0" fontId="11" fillId="0" borderId="15" xfId="3" quotePrefix="1" applyFont="1" applyFill="1" applyBorder="1" applyAlignment="1">
      <alignment horizontal="left" vertical="center"/>
    </xf>
    <xf numFmtId="0" fontId="11" fillId="0" borderId="15" xfId="0" quotePrefix="1" applyFont="1" applyBorder="1"/>
    <xf numFmtId="0" fontId="11" fillId="12" borderId="15" xfId="3" quotePrefix="1" applyFont="1" applyFill="1" applyBorder="1" applyAlignment="1">
      <alignment horizontal="left" vertical="center"/>
    </xf>
    <xf numFmtId="0" fontId="0" fillId="12" borderId="0" xfId="0" applyFill="1"/>
    <xf numFmtId="0" fontId="20" fillId="0" borderId="12" xfId="0" applyFont="1" applyBorder="1" applyAlignment="1">
      <alignment horizontal="center" vertical="center"/>
    </xf>
    <xf numFmtId="0" fontId="20" fillId="0" borderId="12" xfId="0" applyFont="1" applyBorder="1" applyAlignment="1">
      <alignment horizontal="left" vertical="center"/>
    </xf>
    <xf numFmtId="0" fontId="11" fillId="12" borderId="0" xfId="0" applyFont="1" applyFill="1" applyAlignment="1">
      <alignment horizontal="left" vertical="center"/>
    </xf>
    <xf numFmtId="0" fontId="11" fillId="0" borderId="0" xfId="0" applyFont="1" applyAlignment="1">
      <alignment horizontal="left" vertical="center"/>
    </xf>
    <xf numFmtId="0" fontId="11" fillId="12" borderId="15" xfId="3" applyFont="1" applyFill="1" applyBorder="1" applyAlignment="1">
      <alignment horizontal="left" vertical="center"/>
    </xf>
    <xf numFmtId="0" fontId="11" fillId="0" borderId="4" xfId="3" quotePrefix="1" applyFont="1" applyFill="1" applyBorder="1"/>
    <xf numFmtId="0" fontId="20" fillId="0" borderId="15" xfId="3" applyFont="1" applyFill="1" applyBorder="1" applyAlignment="1">
      <alignment vertical="center" wrapText="1"/>
    </xf>
    <xf numFmtId="0" fontId="10" fillId="0" borderId="0" xfId="4" applyFont="1" applyFill="1" applyAlignment="1">
      <alignment horizontal="left" vertical="center"/>
    </xf>
    <xf numFmtId="0" fontId="20" fillId="0" borderId="0" xfId="0" applyFont="1" applyAlignment="1">
      <alignment horizontal="center" vertical="center" wrapText="1"/>
    </xf>
    <xf numFmtId="0" fontId="10" fillId="0" borderId="0" xfId="0" applyFont="1"/>
    <xf numFmtId="0" fontId="11" fillId="0" borderId="0" xfId="0" quotePrefix="1" applyFont="1" applyAlignment="1">
      <alignment horizontal="center"/>
    </xf>
    <xf numFmtId="0" fontId="11" fillId="0" borderId="0" xfId="0" applyFont="1" applyAlignment="1">
      <alignment horizontal="center"/>
    </xf>
    <xf numFmtId="0" fontId="0" fillId="3" borderId="0" xfId="0" applyFill="1" applyAlignment="1">
      <alignment horizontal="center" vertical="center"/>
    </xf>
    <xf numFmtId="0" fontId="0" fillId="3" borderId="0" xfId="0" applyFill="1" applyAlignment="1">
      <alignment vertical="center"/>
    </xf>
    <xf numFmtId="0" fontId="4" fillId="3" borderId="0" xfId="0" applyFont="1" applyFill="1" applyAlignment="1">
      <alignment vertical="center"/>
    </xf>
    <xf numFmtId="0" fontId="8" fillId="0" borderId="0" xfId="0" applyFont="1" applyAlignment="1">
      <alignment vertical="center"/>
    </xf>
    <xf numFmtId="0" fontId="0" fillId="0" borderId="0" xfId="0" applyAlignment="1">
      <alignment horizontal="right"/>
    </xf>
    <xf numFmtId="0" fontId="11" fillId="0" borderId="0" xfId="0" quotePrefix="1" applyFont="1"/>
    <xf numFmtId="0" fontId="4" fillId="0" borderId="0" xfId="0" applyFont="1" applyAlignment="1">
      <alignment horizontal="center" vertical="center" wrapText="1"/>
    </xf>
    <xf numFmtId="0" fontId="4" fillId="0" borderId="0" xfId="0" applyFont="1" applyAlignment="1">
      <alignment horizontal="center" vertical="center"/>
    </xf>
    <xf numFmtId="0" fontId="11" fillId="0" borderId="0" xfId="0" applyFont="1"/>
    <xf numFmtId="0" fontId="4" fillId="0" borderId="0" xfId="0" applyFont="1" applyAlignment="1">
      <alignment vertical="center"/>
    </xf>
    <xf numFmtId="49" fontId="11" fillId="0" borderId="0" xfId="3" applyNumberFormat="1" applyFont="1" applyFill="1" applyAlignment="1">
      <alignment horizontal="left" vertical="center" wrapText="1"/>
    </xf>
    <xf numFmtId="0" fontId="9" fillId="16" borderId="7" xfId="0" applyFont="1" applyFill="1" applyBorder="1" applyAlignment="1">
      <alignment vertical="center"/>
    </xf>
    <xf numFmtId="2" fontId="11" fillId="0" borderId="0" xfId="3" quotePrefix="1" applyNumberFormat="1" applyFont="1" applyFill="1" applyBorder="1" applyAlignment="1">
      <alignment horizontal="center" vertical="center"/>
    </xf>
    <xf numFmtId="0" fontId="8" fillId="0" borderId="0" xfId="0" applyFont="1" applyAlignment="1">
      <alignment vertical="center" wrapText="1"/>
    </xf>
    <xf numFmtId="0" fontId="23" fillId="0" borderId="0" xfId="2" applyFont="1" applyFill="1"/>
    <xf numFmtId="0" fontId="11" fillId="0" borderId="0" xfId="0" applyFont="1" applyAlignment="1">
      <alignment vertical="center"/>
    </xf>
    <xf numFmtId="0" fontId="25" fillId="0" borderId="0" xfId="2" applyFont="1" applyFill="1"/>
    <xf numFmtId="0" fontId="14" fillId="0" borderId="0" xfId="0" applyFont="1" applyAlignment="1">
      <alignment horizontal="left" vertical="center" wrapText="1" readingOrder="1"/>
    </xf>
    <xf numFmtId="2" fontId="20" fillId="0" borderId="0" xfId="3" applyNumberFormat="1" applyFont="1" applyFill="1" applyAlignment="1">
      <alignment horizontal="center" vertical="center" wrapText="1" readingOrder="1"/>
    </xf>
    <xf numFmtId="3" fontId="20" fillId="0" borderId="0" xfId="3" quotePrefix="1" applyNumberFormat="1" applyFont="1" applyFill="1" applyBorder="1" applyAlignment="1">
      <alignment horizontal="center" vertical="center"/>
    </xf>
    <xf numFmtId="0" fontId="20" fillId="0" borderId="0" xfId="0" quotePrefix="1" applyFont="1"/>
    <xf numFmtId="2" fontId="11" fillId="0" borderId="0" xfId="3" applyNumberFormat="1" applyFont="1" applyFill="1" applyAlignment="1">
      <alignment horizontal="center" vertical="center"/>
    </xf>
    <xf numFmtId="3" fontId="11" fillId="0" borderId="0" xfId="3" quotePrefix="1" applyNumberFormat="1" applyFont="1" applyFill="1" applyAlignment="1">
      <alignment horizontal="center" vertical="center"/>
    </xf>
    <xf numFmtId="2" fontId="20" fillId="0" borderId="0" xfId="3" applyNumberFormat="1" applyFont="1" applyFill="1" applyAlignment="1">
      <alignment horizontal="center" vertical="center"/>
    </xf>
    <xf numFmtId="2" fontId="20" fillId="0" borderId="0" xfId="3" quotePrefix="1" applyNumberFormat="1" applyFont="1" applyFill="1" applyBorder="1" applyAlignment="1">
      <alignment horizontal="center" vertical="center"/>
    </xf>
    <xf numFmtId="2" fontId="20" fillId="0" borderId="0" xfId="3" applyNumberFormat="1" applyFont="1" applyFill="1" applyBorder="1" applyAlignment="1">
      <alignment horizontal="center" vertical="center" wrapText="1" readingOrder="1"/>
    </xf>
    <xf numFmtId="0" fontId="20" fillId="10" borderId="17" xfId="3" applyFont="1" applyBorder="1" applyAlignment="1">
      <alignment horizontal="left" vertical="center" wrapText="1"/>
    </xf>
    <xf numFmtId="0" fontId="11" fillId="10" borderId="5" xfId="3" quotePrefix="1" applyFont="1" applyBorder="1" applyAlignment="1">
      <alignment horizontal="left" vertical="center" wrapText="1"/>
    </xf>
    <xf numFmtId="0" fontId="20" fillId="10" borderId="5" xfId="3" applyFont="1" applyBorder="1" applyAlignment="1">
      <alignment horizontal="left" vertical="center" wrapText="1"/>
    </xf>
    <xf numFmtId="0" fontId="11" fillId="0" borderId="5" xfId="0" quotePrefix="1" applyFont="1" applyBorder="1" applyAlignment="1">
      <alignment vertical="center" wrapText="1"/>
    </xf>
    <xf numFmtId="0" fontId="20" fillId="0" borderId="5" xfId="0" applyFont="1" applyBorder="1" applyAlignment="1">
      <alignment vertical="center" wrapText="1"/>
    </xf>
    <xf numFmtId="0" fontId="25" fillId="0" borderId="0" xfId="2" applyFont="1" applyFill="1" applyBorder="1"/>
    <xf numFmtId="0" fontId="25" fillId="0" borderId="0" xfId="2" applyFont="1" applyAlignment="1">
      <alignment vertical="center"/>
    </xf>
    <xf numFmtId="0" fontId="25" fillId="0" borderId="0" xfId="2" applyFont="1"/>
    <xf numFmtId="0" fontId="14" fillId="18" borderId="0" xfId="2" applyFont="1" applyFill="1" applyAlignment="1">
      <alignment vertical="center"/>
    </xf>
    <xf numFmtId="0" fontId="27" fillId="10" borderId="0" xfId="2" applyFont="1" applyFill="1" applyAlignment="1">
      <alignment vertical="center"/>
    </xf>
    <xf numFmtId="0" fontId="27" fillId="10" borderId="0" xfId="3" applyNumberFormat="1" applyFont="1" applyBorder="1" applyAlignment="1">
      <alignment horizontal="left" vertical="center" wrapText="1"/>
    </xf>
    <xf numFmtId="0" fontId="27" fillId="10" borderId="0" xfId="3" applyFont="1" applyAlignment="1">
      <alignment horizontal="left" vertical="center" wrapText="1"/>
    </xf>
    <xf numFmtId="0" fontId="27" fillId="0" borderId="0" xfId="2" applyFont="1" applyFill="1" applyAlignment="1">
      <alignment vertical="center" wrapText="1"/>
    </xf>
    <xf numFmtId="2" fontId="27" fillId="5" borderId="0" xfId="0" applyNumberFormat="1" applyFont="1" applyFill="1" applyAlignment="1">
      <alignment horizontal="left" vertical="center" wrapText="1"/>
    </xf>
    <xf numFmtId="0" fontId="27" fillId="5" borderId="0" xfId="2" applyFont="1" applyFill="1" applyBorder="1" applyAlignment="1">
      <alignment horizontal="left" vertical="center" wrapText="1"/>
    </xf>
    <xf numFmtId="0" fontId="27" fillId="0" borderId="0" xfId="1" applyNumberFormat="1" applyFont="1" applyFill="1" applyBorder="1" applyAlignment="1">
      <alignment horizontal="left" vertical="center"/>
    </xf>
    <xf numFmtId="0" fontId="27" fillId="0" borderId="0" xfId="1" applyNumberFormat="1" applyFont="1" applyFill="1" applyBorder="1" applyAlignment="1">
      <alignment horizontal="left" vertical="center" wrapText="1"/>
    </xf>
    <xf numFmtId="0" fontId="27" fillId="12" borderId="0" xfId="1" applyNumberFormat="1" applyFont="1" applyFill="1" applyBorder="1" applyAlignment="1">
      <alignment horizontal="left" vertical="center" wrapText="1"/>
    </xf>
    <xf numFmtId="0" fontId="27" fillId="0" borderId="0" xfId="3" applyNumberFormat="1" applyFont="1" applyFill="1" applyBorder="1" applyAlignment="1">
      <alignment horizontal="left" vertical="center"/>
    </xf>
    <xf numFmtId="0" fontId="27" fillId="0" borderId="0" xfId="3" applyNumberFormat="1" applyFont="1" applyFill="1" applyBorder="1" applyAlignment="1">
      <alignment horizontal="left" vertical="center" wrapText="1"/>
    </xf>
    <xf numFmtId="0" fontId="27" fillId="0" borderId="0" xfId="3" quotePrefix="1" applyFont="1" applyFill="1" applyBorder="1" applyAlignment="1">
      <alignment horizontal="left" vertical="center"/>
    </xf>
    <xf numFmtId="0" fontId="27" fillId="12" borderId="0" xfId="0" applyFont="1" applyFill="1" applyAlignment="1">
      <alignment vertical="center" wrapText="1"/>
    </xf>
    <xf numFmtId="0" fontId="27" fillId="0" borderId="0" xfId="3" quotePrefix="1" applyFont="1" applyFill="1" applyBorder="1" applyAlignment="1">
      <alignment horizontal="left" vertical="center" wrapText="1"/>
    </xf>
    <xf numFmtId="0" fontId="27" fillId="10" borderId="0" xfId="2" applyFont="1" applyFill="1" applyAlignment="1">
      <alignment horizontal="left" vertical="center"/>
    </xf>
    <xf numFmtId="0" fontId="27" fillId="10" borderId="0" xfId="3" applyFont="1" applyAlignment="1">
      <alignment horizontal="left" vertical="center"/>
    </xf>
    <xf numFmtId="0" fontId="27" fillId="0" borderId="0" xfId="2" applyFont="1" applyAlignment="1">
      <alignment horizontal="left" vertical="center"/>
    </xf>
    <xf numFmtId="0" fontId="27" fillId="0" borderId="0" xfId="2" quotePrefix="1" applyFont="1" applyFill="1" applyBorder="1" applyAlignment="1">
      <alignment horizontal="left" vertical="center"/>
    </xf>
    <xf numFmtId="0" fontId="27" fillId="0" borderId="0" xfId="0" quotePrefix="1" applyFont="1" applyAlignment="1">
      <alignment vertical="center"/>
    </xf>
    <xf numFmtId="0" fontId="27" fillId="0" borderId="0" xfId="0" applyFont="1" applyAlignment="1">
      <alignment vertical="center" wrapText="1"/>
    </xf>
    <xf numFmtId="0" fontId="27" fillId="12" borderId="0" xfId="0" applyFont="1" applyFill="1" applyAlignment="1">
      <alignment horizontal="left" vertical="center"/>
    </xf>
    <xf numFmtId="2" fontId="27" fillId="10" borderId="0" xfId="3" applyNumberFormat="1" applyFont="1" applyBorder="1" applyAlignment="1">
      <alignment horizontal="left" vertical="center" wrapText="1"/>
    </xf>
    <xf numFmtId="0" fontId="27" fillId="10" borderId="0" xfId="2" applyFont="1" applyFill="1" applyAlignment="1">
      <alignment vertical="center" wrapText="1"/>
    </xf>
    <xf numFmtId="0" fontId="27" fillId="0" borderId="0" xfId="2" quotePrefix="1" applyFont="1" applyFill="1" applyAlignment="1">
      <alignment vertical="center"/>
    </xf>
    <xf numFmtId="0" fontId="27" fillId="12" borderId="0" xfId="0" quotePrefix="1" applyFont="1" applyFill="1" applyAlignment="1">
      <alignment vertical="center"/>
    </xf>
    <xf numFmtId="0" fontId="27" fillId="12" borderId="0" xfId="2" applyFont="1" applyFill="1" applyAlignment="1">
      <alignment vertical="center" wrapText="1"/>
    </xf>
    <xf numFmtId="0" fontId="27" fillId="12" borderId="0" xfId="0" applyFont="1" applyFill="1" applyAlignment="1">
      <alignment vertical="center"/>
    </xf>
    <xf numFmtId="0" fontId="27" fillId="0" borderId="0" xfId="0" applyFont="1" applyAlignment="1">
      <alignment vertical="center"/>
    </xf>
    <xf numFmtId="0" fontId="27" fillId="5" borderId="0" xfId="2" quotePrefix="1" applyFont="1" applyFill="1" applyBorder="1" applyAlignment="1">
      <alignment horizontal="left" vertical="center" wrapText="1"/>
    </xf>
    <xf numFmtId="0" fontId="27" fillId="12" borderId="0" xfId="0" quotePrefix="1" applyFont="1" applyFill="1" applyAlignment="1">
      <alignment vertical="center" wrapText="1"/>
    </xf>
    <xf numFmtId="0" fontId="27" fillId="0" borderId="0" xfId="0" quotePrefix="1" applyFont="1" applyAlignment="1">
      <alignment vertical="center" wrapText="1"/>
    </xf>
    <xf numFmtId="0" fontId="27" fillId="0" borderId="0" xfId="2" applyFont="1" applyFill="1" applyBorder="1" applyAlignment="1">
      <alignment horizontal="left" vertical="center" wrapText="1"/>
    </xf>
    <xf numFmtId="0" fontId="27" fillId="0" borderId="0" xfId="0" applyFont="1" applyAlignment="1">
      <alignment horizontal="left" vertical="center" wrapText="1"/>
    </xf>
    <xf numFmtId="0" fontId="27" fillId="10" borderId="0" xfId="3" quotePrefix="1" applyFont="1" applyBorder="1" applyAlignment="1">
      <alignment horizontal="left" vertical="center" wrapText="1"/>
    </xf>
    <xf numFmtId="0" fontId="4" fillId="12" borderId="30" xfId="3" applyFont="1" applyFill="1" applyBorder="1" applyAlignment="1">
      <alignment vertical="center"/>
    </xf>
    <xf numFmtId="0" fontId="4" fillId="12" borderId="31" xfId="3" applyFont="1" applyFill="1" applyBorder="1" applyAlignment="1">
      <alignment horizontal="center" vertical="center"/>
    </xf>
    <xf numFmtId="0" fontId="0" fillId="0" borderId="0" xfId="0" applyAlignment="1">
      <alignment horizontal="center"/>
    </xf>
    <xf numFmtId="0" fontId="27" fillId="10" borderId="0" xfId="3" applyNumberFormat="1" applyFont="1" applyBorder="1" applyAlignment="1">
      <alignment horizontal="center" vertical="center"/>
    </xf>
    <xf numFmtId="0" fontId="27" fillId="5" borderId="0" xfId="0" applyFont="1" applyFill="1" applyAlignment="1">
      <alignment horizontal="center" vertical="center" wrapText="1"/>
    </xf>
    <xf numFmtId="0" fontId="27" fillId="0" borderId="0" xfId="1" applyNumberFormat="1" applyFont="1" applyFill="1" applyBorder="1" applyAlignment="1">
      <alignment horizontal="center" vertical="center"/>
    </xf>
    <xf numFmtId="0" fontId="27" fillId="12" borderId="0" xfId="1" applyNumberFormat="1" applyFont="1" applyFill="1" applyBorder="1" applyAlignment="1">
      <alignment horizontal="center" vertical="center"/>
    </xf>
    <xf numFmtId="0" fontId="27" fillId="0" borderId="0" xfId="3" applyNumberFormat="1" applyFont="1" applyFill="1" applyBorder="1" applyAlignment="1">
      <alignment horizontal="center" vertical="center"/>
    </xf>
    <xf numFmtId="49" fontId="27" fillId="12" borderId="0" xfId="1" applyNumberFormat="1" applyFont="1" applyFill="1" applyBorder="1" applyAlignment="1">
      <alignment horizontal="center" vertical="center" wrapText="1"/>
    </xf>
    <xf numFmtId="0" fontId="27" fillId="12" borderId="0" xfId="0" applyFont="1" applyFill="1" applyAlignment="1">
      <alignment horizontal="center" vertical="center"/>
    </xf>
    <xf numFmtId="0" fontId="27" fillId="12" borderId="0" xfId="3" applyNumberFormat="1" applyFont="1" applyFill="1" applyBorder="1" applyAlignment="1">
      <alignment horizontal="center" vertical="center"/>
    </xf>
    <xf numFmtId="0" fontId="27" fillId="0" borderId="0" xfId="0" applyFont="1" applyAlignment="1">
      <alignment horizontal="center" vertical="center"/>
    </xf>
    <xf numFmtId="49" fontId="27" fillId="12" borderId="0" xfId="1" applyNumberFormat="1" applyFont="1" applyFill="1" applyBorder="1" applyAlignment="1">
      <alignment horizontal="center" vertical="center"/>
    </xf>
    <xf numFmtId="0" fontId="27" fillId="10" borderId="0" xfId="3" applyFont="1" applyBorder="1" applyAlignment="1">
      <alignment horizontal="left" vertical="center" wrapText="1"/>
    </xf>
    <xf numFmtId="0" fontId="4" fillId="0" borderId="0" xfId="0" applyFont="1" applyAlignment="1">
      <alignment vertical="center" wrapText="1"/>
    </xf>
    <xf numFmtId="0" fontId="4" fillId="12" borderId="31" xfId="3" applyFont="1" applyFill="1" applyBorder="1" applyAlignment="1">
      <alignment horizontal="right" vertical="center"/>
    </xf>
    <xf numFmtId="49" fontId="4" fillId="12" borderId="32" xfId="3" applyNumberFormat="1" applyFont="1" applyFill="1" applyBorder="1" applyAlignment="1">
      <alignment horizontal="right" vertical="center"/>
    </xf>
    <xf numFmtId="0" fontId="11" fillId="0" borderId="0" xfId="0" applyFont="1" applyAlignment="1">
      <alignment vertical="center" wrapText="1"/>
    </xf>
    <xf numFmtId="0" fontId="15" fillId="0" borderId="0" xfId="0" applyFont="1" applyAlignment="1">
      <alignment vertical="center"/>
    </xf>
    <xf numFmtId="0" fontId="22" fillId="0" borderId="0" xfId="2" applyFont="1" applyAlignment="1">
      <alignment vertical="center"/>
    </xf>
    <xf numFmtId="0" fontId="27" fillId="0" borderId="0" xfId="2" applyFont="1" applyAlignment="1">
      <alignment vertical="center" wrapText="1"/>
    </xf>
    <xf numFmtId="0" fontId="11" fillId="0" borderId="15" xfId="0" applyFont="1" applyBorder="1" applyAlignment="1">
      <alignment horizontal="left" vertical="center"/>
    </xf>
    <xf numFmtId="0" fontId="30" fillId="0" borderId="38" xfId="0" applyFont="1" applyBorder="1" applyAlignment="1">
      <alignment wrapText="1"/>
    </xf>
    <xf numFmtId="0" fontId="31" fillId="0" borderId="17" xfId="0" applyFont="1" applyBorder="1"/>
    <xf numFmtId="3" fontId="31" fillId="0" borderId="17" xfId="0" applyNumberFormat="1" applyFont="1" applyBorder="1" applyAlignment="1">
      <alignment wrapText="1"/>
    </xf>
    <xf numFmtId="0" fontId="31" fillId="0" borderId="17" xfId="0" applyFont="1" applyBorder="1" applyAlignment="1">
      <alignment wrapText="1"/>
    </xf>
    <xf numFmtId="0" fontId="30" fillId="0" borderId="40" xfId="0" applyFont="1" applyBorder="1" applyAlignment="1">
      <alignment wrapText="1"/>
    </xf>
    <xf numFmtId="0" fontId="31" fillId="0" borderId="38" xfId="0" applyFont="1" applyBorder="1" applyAlignment="1">
      <alignment wrapText="1"/>
    </xf>
    <xf numFmtId="0" fontId="31" fillId="0" borderId="5" xfId="0" applyFont="1" applyBorder="1"/>
    <xf numFmtId="9" fontId="31" fillId="0" borderId="17" xfId="0" applyNumberFormat="1" applyFont="1" applyBorder="1" applyAlignment="1">
      <alignment wrapText="1"/>
    </xf>
    <xf numFmtId="3" fontId="31" fillId="0" borderId="19" xfId="0" applyNumberFormat="1" applyFont="1" applyBorder="1" applyAlignment="1">
      <alignment wrapText="1"/>
    </xf>
    <xf numFmtId="0" fontId="31" fillId="0" borderId="18" xfId="0" applyFont="1" applyBorder="1" applyAlignment="1">
      <alignment wrapText="1"/>
    </xf>
    <xf numFmtId="0" fontId="31" fillId="0" borderId="40" xfId="0" applyFont="1" applyBorder="1" applyAlignment="1">
      <alignment wrapText="1"/>
    </xf>
    <xf numFmtId="3" fontId="31" fillId="0" borderId="2" xfId="0" applyNumberFormat="1" applyFont="1" applyBorder="1" applyAlignment="1">
      <alignment wrapText="1"/>
    </xf>
    <xf numFmtId="0" fontId="31" fillId="0" borderId="44" xfId="0" applyFont="1" applyBorder="1" applyAlignment="1">
      <alignment wrapText="1"/>
    </xf>
    <xf numFmtId="0" fontId="31" fillId="0" borderId="42" xfId="0" applyFont="1" applyBorder="1" applyAlignment="1">
      <alignment wrapText="1"/>
    </xf>
    <xf numFmtId="0" fontId="33" fillId="0" borderId="38" xfId="0" applyFont="1" applyBorder="1" applyAlignment="1">
      <alignment horizontal="left" wrapText="1" indent="3"/>
    </xf>
    <xf numFmtId="0" fontId="31" fillId="0" borderId="14" xfId="0" applyFont="1" applyBorder="1"/>
    <xf numFmtId="0" fontId="31" fillId="0" borderId="15" xfId="0" applyFont="1" applyBorder="1"/>
    <xf numFmtId="0" fontId="30" fillId="23" borderId="35" xfId="0" applyFont="1" applyFill="1" applyBorder="1" applyAlignment="1">
      <alignment wrapText="1"/>
    </xf>
    <xf numFmtId="3" fontId="30" fillId="12" borderId="36" xfId="0" applyNumberFormat="1" applyFont="1" applyFill="1" applyBorder="1" applyAlignment="1">
      <alignment wrapText="1"/>
    </xf>
    <xf numFmtId="9" fontId="30" fillId="12" borderId="36" xfId="0" applyNumberFormat="1" applyFont="1" applyFill="1" applyBorder="1" applyAlignment="1">
      <alignment wrapText="1"/>
    </xf>
    <xf numFmtId="3" fontId="30" fillId="24" borderId="36" xfId="0" applyNumberFormat="1" applyFont="1" applyFill="1" applyBorder="1" applyAlignment="1">
      <alignment wrapText="1"/>
    </xf>
    <xf numFmtId="3" fontId="31" fillId="0" borderId="17" xfId="0" applyNumberFormat="1" applyFont="1" applyBorder="1"/>
    <xf numFmtId="0" fontId="30" fillId="23" borderId="38" xfId="0" applyFont="1" applyFill="1" applyBorder="1" applyAlignment="1">
      <alignment wrapText="1"/>
    </xf>
    <xf numFmtId="0" fontId="31" fillId="23" borderId="17" xfId="0" applyFont="1" applyFill="1" applyBorder="1"/>
    <xf numFmtId="0" fontId="31" fillId="23" borderId="14" xfId="0" applyFont="1" applyFill="1" applyBorder="1"/>
    <xf numFmtId="3" fontId="31" fillId="12" borderId="17" xfId="0" applyNumberFormat="1" applyFont="1" applyFill="1" applyBorder="1" applyAlignment="1">
      <alignment wrapText="1"/>
    </xf>
    <xf numFmtId="9" fontId="31" fillId="23" borderId="17" xfId="0" applyNumberFormat="1" applyFont="1" applyFill="1" applyBorder="1" applyAlignment="1">
      <alignment wrapText="1"/>
    </xf>
    <xf numFmtId="3" fontId="31" fillId="24" borderId="17" xfId="0" applyNumberFormat="1" applyFont="1" applyFill="1" applyBorder="1"/>
    <xf numFmtId="0" fontId="31" fillId="24" borderId="17" xfId="0" applyFont="1" applyFill="1" applyBorder="1"/>
    <xf numFmtId="0" fontId="31" fillId="24" borderId="11" xfId="0" applyFont="1" applyFill="1" applyBorder="1" applyAlignment="1">
      <alignment wrapText="1"/>
    </xf>
    <xf numFmtId="0" fontId="31" fillId="24" borderId="12" xfId="0" applyFont="1" applyFill="1" applyBorder="1" applyAlignment="1">
      <alignment wrapText="1"/>
    </xf>
    <xf numFmtId="3" fontId="31" fillId="12" borderId="0" xfId="0" applyNumberFormat="1" applyFont="1" applyFill="1" applyAlignment="1">
      <alignment wrapText="1"/>
    </xf>
    <xf numFmtId="0" fontId="31" fillId="12" borderId="5" xfId="0" applyFont="1" applyFill="1" applyBorder="1" applyAlignment="1">
      <alignment wrapText="1"/>
    </xf>
    <xf numFmtId="0" fontId="31" fillId="12" borderId="17" xfId="0" applyFont="1" applyFill="1" applyBorder="1" applyAlignment="1">
      <alignment wrapText="1"/>
    </xf>
    <xf numFmtId="0" fontId="30" fillId="23" borderId="5" xfId="0" applyFont="1" applyFill="1" applyBorder="1" applyAlignment="1">
      <alignment wrapText="1"/>
    </xf>
    <xf numFmtId="0" fontId="30" fillId="23" borderId="5" xfId="0" applyFont="1" applyFill="1" applyBorder="1"/>
    <xf numFmtId="0" fontId="30" fillId="23" borderId="15" xfId="0" applyFont="1" applyFill="1" applyBorder="1"/>
    <xf numFmtId="0" fontId="31" fillId="23" borderId="5" xfId="0" applyFont="1" applyFill="1" applyBorder="1" applyAlignment="1">
      <alignment wrapText="1"/>
    </xf>
    <xf numFmtId="3" fontId="31" fillId="0" borderId="13" xfId="0" applyNumberFormat="1" applyFont="1" applyBorder="1" applyAlignment="1">
      <alignment wrapText="1"/>
    </xf>
    <xf numFmtId="0" fontId="31" fillId="0" borderId="12" xfId="0" applyFont="1" applyBorder="1" applyAlignment="1">
      <alignment wrapText="1"/>
    </xf>
    <xf numFmtId="0" fontId="31" fillId="0" borderId="48" xfId="0" applyFont="1" applyBorder="1" applyAlignment="1">
      <alignment wrapText="1"/>
    </xf>
    <xf numFmtId="3" fontId="31" fillId="0" borderId="41" xfId="0" applyNumberFormat="1" applyFont="1" applyBorder="1" applyAlignment="1">
      <alignment wrapText="1"/>
    </xf>
    <xf numFmtId="0" fontId="30" fillId="0" borderId="35" xfId="0" applyFont="1" applyBorder="1" applyAlignment="1">
      <alignment wrapText="1"/>
    </xf>
    <xf numFmtId="3" fontId="30" fillId="0" borderId="3" xfId="0" applyNumberFormat="1" applyFont="1" applyBorder="1" applyAlignment="1">
      <alignment wrapText="1"/>
    </xf>
    <xf numFmtId="9" fontId="30" fillId="0" borderId="36" xfId="0" applyNumberFormat="1" applyFont="1" applyBorder="1" applyAlignment="1">
      <alignment wrapText="1"/>
    </xf>
    <xf numFmtId="0" fontId="31" fillId="23" borderId="38" xfId="0" applyFont="1" applyFill="1" applyBorder="1" applyAlignment="1">
      <alignment wrapText="1"/>
    </xf>
    <xf numFmtId="3" fontId="31" fillId="23" borderId="8" xfId="0" applyNumberFormat="1" applyFont="1" applyFill="1" applyBorder="1" applyAlignment="1">
      <alignment wrapText="1"/>
    </xf>
    <xf numFmtId="0" fontId="31" fillId="23" borderId="17" xfId="0" applyFont="1" applyFill="1" applyBorder="1" applyAlignment="1">
      <alignment wrapText="1"/>
    </xf>
    <xf numFmtId="3" fontId="31" fillId="23" borderId="17" xfId="0" applyNumberFormat="1" applyFont="1" applyFill="1" applyBorder="1" applyAlignment="1">
      <alignment wrapText="1"/>
    </xf>
    <xf numFmtId="3" fontId="31" fillId="23" borderId="17" xfId="0" applyNumberFormat="1" applyFont="1" applyFill="1" applyBorder="1"/>
    <xf numFmtId="3" fontId="31" fillId="23" borderId="13" xfId="0" applyNumberFormat="1" applyFont="1" applyFill="1" applyBorder="1" applyAlignment="1">
      <alignment wrapText="1"/>
    </xf>
    <xf numFmtId="9" fontId="31" fillId="23" borderId="12" xfId="0" applyNumberFormat="1" applyFont="1" applyFill="1" applyBorder="1" applyAlignment="1">
      <alignment wrapText="1"/>
    </xf>
    <xf numFmtId="0" fontId="31" fillId="23" borderId="8" xfId="0" applyFont="1" applyFill="1" applyBorder="1"/>
    <xf numFmtId="3" fontId="31" fillId="23" borderId="18" xfId="0" applyNumberFormat="1" applyFont="1" applyFill="1" applyBorder="1" applyAlignment="1">
      <alignment wrapText="1"/>
    </xf>
    <xf numFmtId="0" fontId="31" fillId="23" borderId="18" xfId="0" applyFont="1" applyFill="1" applyBorder="1" applyAlignment="1">
      <alignment wrapText="1"/>
    </xf>
    <xf numFmtId="0" fontId="31" fillId="23" borderId="8" xfId="0" applyFont="1" applyFill="1" applyBorder="1" applyAlignment="1">
      <alignment wrapText="1"/>
    </xf>
    <xf numFmtId="3" fontId="30" fillId="0" borderId="36" xfId="0" applyNumberFormat="1" applyFont="1" applyBorder="1" applyAlignment="1">
      <alignment wrapText="1"/>
    </xf>
    <xf numFmtId="0" fontId="31" fillId="23" borderId="5" xfId="0" applyFont="1" applyFill="1" applyBorder="1"/>
    <xf numFmtId="0" fontId="31" fillId="23" borderId="15" xfId="0" applyFont="1" applyFill="1" applyBorder="1"/>
    <xf numFmtId="3" fontId="31" fillId="23" borderId="12" xfId="0" applyNumberFormat="1" applyFont="1" applyFill="1" applyBorder="1" applyAlignment="1">
      <alignment wrapText="1"/>
    </xf>
    <xf numFmtId="0" fontId="33" fillId="23" borderId="38" xfId="0" applyFont="1" applyFill="1" applyBorder="1" applyAlignment="1">
      <alignment horizontal="left" wrapText="1" indent="3"/>
    </xf>
    <xf numFmtId="0" fontId="31" fillId="0" borderId="50" xfId="0" applyFont="1" applyBorder="1" applyAlignment="1">
      <alignment wrapText="1"/>
    </xf>
    <xf numFmtId="0" fontId="20" fillId="5" borderId="12" xfId="0" applyFont="1" applyFill="1" applyBorder="1" applyAlignment="1">
      <alignment horizontal="right" vertical="center" wrapText="1"/>
    </xf>
    <xf numFmtId="0" fontId="20" fillId="5" borderId="13" xfId="0" applyFont="1" applyFill="1" applyBorder="1" applyAlignment="1">
      <alignment horizontal="right" vertical="center" wrapText="1"/>
    </xf>
    <xf numFmtId="3" fontId="20" fillId="10" borderId="13" xfId="3" applyNumberFormat="1" applyFont="1" applyBorder="1" applyAlignment="1">
      <alignment horizontal="right" vertical="center" wrapText="1"/>
    </xf>
    <xf numFmtId="4" fontId="29" fillId="0" borderId="16" xfId="0" applyNumberFormat="1" applyFont="1" applyBorder="1" applyAlignment="1">
      <alignment horizontal="right"/>
    </xf>
    <xf numFmtId="4" fontId="29" fillId="0" borderId="5" xfId="0" applyNumberFormat="1" applyFont="1" applyBorder="1" applyAlignment="1">
      <alignment horizontal="right"/>
    </xf>
    <xf numFmtId="0" fontId="24" fillId="22" borderId="16" xfId="0" applyFont="1" applyFill="1" applyBorder="1" applyAlignment="1">
      <alignment horizontal="right" vertical="center" wrapText="1"/>
    </xf>
    <xf numFmtId="9" fontId="24" fillId="22" borderId="16" xfId="0" applyNumberFormat="1" applyFont="1" applyFill="1" applyBorder="1" applyAlignment="1">
      <alignment horizontal="right" vertical="center" wrapText="1"/>
    </xf>
    <xf numFmtId="0" fontId="24" fillId="0" borderId="16" xfId="0" applyFont="1" applyBorder="1" applyAlignment="1">
      <alignment horizontal="right"/>
    </xf>
    <xf numFmtId="9" fontId="24" fillId="0" borderId="16" xfId="0" applyNumberFormat="1" applyFont="1" applyBorder="1" applyAlignment="1">
      <alignment horizontal="right"/>
    </xf>
    <xf numFmtId="9" fontId="24" fillId="0" borderId="15" xfId="0" applyNumberFormat="1" applyFont="1" applyBorder="1" applyAlignment="1">
      <alignment horizontal="right"/>
    </xf>
    <xf numFmtId="4" fontId="24" fillId="0" borderId="16" xfId="0" applyNumberFormat="1" applyFont="1" applyBorder="1" applyAlignment="1">
      <alignment horizontal="right"/>
    </xf>
    <xf numFmtId="0" fontId="24" fillId="22" borderId="16" xfId="0" applyFont="1" applyFill="1" applyBorder="1" applyAlignment="1">
      <alignment horizontal="right"/>
    </xf>
    <xf numFmtId="9" fontId="24" fillId="22" borderId="15" xfId="0" applyNumberFormat="1" applyFont="1" applyFill="1" applyBorder="1" applyAlignment="1">
      <alignment horizontal="right"/>
    </xf>
    <xf numFmtId="9" fontId="24" fillId="22" borderId="16" xfId="0" applyNumberFormat="1" applyFont="1" applyFill="1" applyBorder="1" applyAlignment="1">
      <alignment horizontal="right"/>
    </xf>
    <xf numFmtId="4" fontId="24" fillId="22" borderId="16" xfId="0" applyNumberFormat="1" applyFont="1" applyFill="1" applyBorder="1" applyAlignment="1">
      <alignment horizontal="right"/>
    </xf>
    <xf numFmtId="0" fontId="24" fillId="0" borderId="16" xfId="0" applyFont="1" applyBorder="1" applyAlignment="1">
      <alignment horizontal="right" vertical="center"/>
    </xf>
    <xf numFmtId="9" fontId="24" fillId="0" borderId="15" xfId="0" applyNumberFormat="1" applyFont="1" applyBorder="1" applyAlignment="1">
      <alignment horizontal="right" vertical="center"/>
    </xf>
    <xf numFmtId="9" fontId="24" fillId="0" borderId="16" xfId="0" applyNumberFormat="1" applyFont="1" applyBorder="1" applyAlignment="1">
      <alignment horizontal="right" vertical="center"/>
    </xf>
    <xf numFmtId="0" fontId="24" fillId="22" borderId="16" xfId="0" applyFont="1" applyFill="1" applyBorder="1" applyAlignment="1">
      <alignment horizontal="right" vertical="center"/>
    </xf>
    <xf numFmtId="9" fontId="24" fillId="22" borderId="16" xfId="0" applyNumberFormat="1" applyFont="1" applyFill="1" applyBorder="1" applyAlignment="1">
      <alignment horizontal="right" vertical="center"/>
    </xf>
    <xf numFmtId="4" fontId="24" fillId="22" borderId="16" xfId="0" applyNumberFormat="1" applyFont="1" applyFill="1" applyBorder="1" applyAlignment="1">
      <alignment horizontal="right" vertical="center"/>
    </xf>
    <xf numFmtId="0" fontId="24" fillId="0" borderId="19" xfId="0" applyFont="1" applyBorder="1" applyAlignment="1">
      <alignment horizontal="right"/>
    </xf>
    <xf numFmtId="9" fontId="24" fillId="0" borderId="19" xfId="0" applyNumberFormat="1" applyFont="1" applyBorder="1" applyAlignment="1">
      <alignment horizontal="right"/>
    </xf>
    <xf numFmtId="4" fontId="24" fillId="0" borderId="19" xfId="0" applyNumberFormat="1" applyFont="1" applyBorder="1" applyAlignment="1">
      <alignment horizontal="right"/>
    </xf>
    <xf numFmtId="3" fontId="11" fillId="0" borderId="16" xfId="3" applyNumberFormat="1" applyFont="1" applyFill="1" applyBorder="1" applyAlignment="1">
      <alignment horizontal="right" vertical="center"/>
    </xf>
    <xf numFmtId="9" fontId="11" fillId="0" borderId="16" xfId="3" quotePrefix="1" applyNumberFormat="1" applyFont="1" applyFill="1" applyBorder="1" applyAlignment="1">
      <alignment horizontal="right" vertical="center"/>
    </xf>
    <xf numFmtId="3" fontId="11" fillId="0" borderId="16" xfId="3" quotePrefix="1" applyNumberFormat="1" applyFont="1" applyFill="1" applyBorder="1" applyAlignment="1">
      <alignment horizontal="right" vertical="center"/>
    </xf>
    <xf numFmtId="3" fontId="11" fillId="12" borderId="16" xfId="3" applyNumberFormat="1" applyFont="1" applyFill="1" applyBorder="1" applyAlignment="1">
      <alignment horizontal="right" vertical="center"/>
    </xf>
    <xf numFmtId="0" fontId="20" fillId="0" borderId="13" xfId="0" applyFont="1" applyBorder="1" applyAlignment="1">
      <alignment horizontal="right" vertical="center" wrapText="1"/>
    </xf>
    <xf numFmtId="3" fontId="11" fillId="10" borderId="16" xfId="3" applyNumberFormat="1" applyFont="1" applyBorder="1" applyAlignment="1">
      <alignment horizontal="right" vertical="center"/>
    </xf>
    <xf numFmtId="3" fontId="11" fillId="0" borderId="16" xfId="0" applyNumberFormat="1" applyFont="1" applyBorder="1" applyAlignment="1">
      <alignment horizontal="right" vertical="center"/>
    </xf>
    <xf numFmtId="0" fontId="11" fillId="0" borderId="0" xfId="0" applyFont="1" applyAlignment="1">
      <alignment horizontal="right"/>
    </xf>
    <xf numFmtId="2" fontId="11" fillId="0" borderId="0" xfId="0" quotePrefix="1" applyNumberFormat="1" applyFont="1" applyAlignment="1">
      <alignment horizontal="right" vertical="center"/>
    </xf>
    <xf numFmtId="9" fontId="11" fillId="0" borderId="16" xfId="0" applyNumberFormat="1" applyFont="1" applyBorder="1" applyAlignment="1">
      <alignment horizontal="right"/>
    </xf>
    <xf numFmtId="3" fontId="11" fillId="0" borderId="16" xfId="0" applyNumberFormat="1" applyFont="1" applyBorder="1" applyAlignment="1">
      <alignment horizontal="right"/>
    </xf>
    <xf numFmtId="164" fontId="8" fillId="0" borderId="0" xfId="0" applyNumberFormat="1" applyFont="1" applyAlignment="1">
      <alignment horizontal="right" vertical="center"/>
    </xf>
    <xf numFmtId="0" fontId="0" fillId="5" borderId="0" xfId="0" applyFill="1"/>
    <xf numFmtId="0" fontId="35" fillId="0" borderId="0" xfId="0" applyFont="1" applyAlignment="1">
      <alignment horizontal="left" vertical="center"/>
    </xf>
    <xf numFmtId="2" fontId="30" fillId="12" borderId="37" xfId="0" applyNumberFormat="1" applyFont="1" applyFill="1" applyBorder="1" applyAlignment="1">
      <alignment wrapText="1"/>
    </xf>
    <xf numFmtId="2" fontId="31" fillId="0" borderId="39" xfId="0" applyNumberFormat="1" applyFont="1" applyBorder="1"/>
    <xf numFmtId="2" fontId="31" fillId="23" borderId="39" xfId="0" applyNumberFormat="1" applyFont="1" applyFill="1" applyBorder="1"/>
    <xf numFmtId="2" fontId="31" fillId="12" borderId="39" xfId="0" applyNumberFormat="1" applyFont="1" applyFill="1" applyBorder="1"/>
    <xf numFmtId="2" fontId="31" fillId="0" borderId="43" xfId="0" applyNumberFormat="1" applyFont="1" applyBorder="1"/>
    <xf numFmtId="2" fontId="31" fillId="23" borderId="16" xfId="0" applyNumberFormat="1" applyFont="1" applyFill="1" applyBorder="1" applyAlignment="1">
      <alignment wrapText="1"/>
    </xf>
    <xf numFmtId="2" fontId="30" fillId="0" borderId="37" xfId="0" applyNumberFormat="1" applyFont="1" applyBorder="1" applyAlignment="1">
      <alignment wrapText="1"/>
    </xf>
    <xf numFmtId="2" fontId="31" fillId="23" borderId="16" xfId="0" applyNumberFormat="1" applyFont="1" applyFill="1" applyBorder="1"/>
    <xf numFmtId="1" fontId="31" fillId="0" borderId="17" xfId="0" applyNumberFormat="1" applyFont="1" applyBorder="1"/>
    <xf numFmtId="1" fontId="31" fillId="0" borderId="17" xfId="0" applyNumberFormat="1" applyFont="1" applyBorder="1" applyAlignment="1">
      <alignment wrapText="1"/>
    </xf>
    <xf numFmtId="1" fontId="31" fillId="0" borderId="8" xfId="0" applyNumberFormat="1" applyFont="1" applyBorder="1"/>
    <xf numFmtId="1" fontId="31" fillId="0" borderId="8" xfId="0" applyNumberFormat="1" applyFont="1" applyBorder="1" applyAlignment="1">
      <alignment wrapText="1"/>
    </xf>
    <xf numFmtId="2" fontId="11" fillId="0" borderId="0" xfId="0" applyNumberFormat="1" applyFont="1" applyAlignment="1">
      <alignment horizontal="right" vertical="center"/>
    </xf>
    <xf numFmtId="0" fontId="2" fillId="0" borderId="0" xfId="0" applyFont="1" applyAlignment="1">
      <alignment horizontal="left" vertical="center" wrapText="1" readingOrder="1"/>
    </xf>
    <xf numFmtId="2" fontId="11" fillId="0" borderId="0" xfId="3" quotePrefix="1" applyNumberFormat="1" applyFont="1" applyFill="1" applyBorder="1" applyAlignment="1">
      <alignment horizontal="right" vertical="center"/>
    </xf>
    <xf numFmtId="3" fontId="11" fillId="0" borderId="0" xfId="3" applyNumberFormat="1" applyFont="1" applyFill="1" applyBorder="1" applyAlignment="1">
      <alignment horizontal="right" vertical="center"/>
    </xf>
    <xf numFmtId="1" fontId="20" fillId="5" borderId="11" xfId="0" applyNumberFormat="1" applyFont="1" applyFill="1" applyBorder="1" applyAlignment="1">
      <alignment horizontal="right" vertical="center" wrapText="1"/>
    </xf>
    <xf numFmtId="3" fontId="11" fillId="12" borderId="0" xfId="0" applyNumberFormat="1" applyFont="1" applyFill="1" applyAlignment="1">
      <alignment horizontal="right" vertical="center"/>
    </xf>
    <xf numFmtId="3" fontId="11" fillId="0" borderId="0" xfId="3" quotePrefix="1" applyNumberFormat="1" applyFont="1" applyFill="1" applyBorder="1" applyAlignment="1">
      <alignment horizontal="right" vertical="center"/>
    </xf>
    <xf numFmtId="0" fontId="24" fillId="0" borderId="0" xfId="0" quotePrefix="1" applyFont="1" applyAlignment="1">
      <alignment vertical="center"/>
    </xf>
    <xf numFmtId="0" fontId="11" fillId="13" borderId="0" xfId="0" quotePrefix="1" applyFont="1" applyFill="1" applyAlignment="1">
      <alignment vertical="center"/>
    </xf>
    <xf numFmtId="0" fontId="11" fillId="0" borderId="0" xfId="3" quotePrefix="1" applyFont="1" applyFill="1" applyAlignment="1">
      <alignment horizontal="left" vertical="center"/>
    </xf>
    <xf numFmtId="0" fontId="11" fillId="0" borderId="0" xfId="3" applyFont="1" applyFill="1" applyAlignment="1">
      <alignment horizontal="center" vertical="center"/>
    </xf>
    <xf numFmtId="0" fontId="11" fillId="0" borderId="0" xfId="0" quotePrefix="1" applyFont="1" applyAlignment="1">
      <alignment vertical="center" wrapText="1"/>
    </xf>
    <xf numFmtId="0" fontId="11" fillId="0" borderId="0" xfId="3" quotePrefix="1" applyFont="1" applyFill="1" applyBorder="1" applyAlignment="1">
      <alignment horizontal="left" vertical="center"/>
    </xf>
    <xf numFmtId="0" fontId="11" fillId="13" borderId="0" xfId="0" applyFont="1" applyFill="1"/>
    <xf numFmtId="0" fontId="11" fillId="13" borderId="0" xfId="0" applyFont="1" applyFill="1" applyAlignment="1">
      <alignment horizontal="left" vertical="center"/>
    </xf>
    <xf numFmtId="2" fontId="20" fillId="10" borderId="8" xfId="3" applyNumberFormat="1" applyFont="1" applyBorder="1" applyAlignment="1">
      <alignment horizontal="right" vertical="center"/>
    </xf>
    <xf numFmtId="2" fontId="20" fillId="10" borderId="0" xfId="3" applyNumberFormat="1" applyFont="1" applyAlignment="1">
      <alignment horizontal="right" vertical="center"/>
    </xf>
    <xf numFmtId="2" fontId="11" fillId="10" borderId="0" xfId="3" applyNumberFormat="1" applyFont="1" applyAlignment="1">
      <alignment horizontal="right" vertical="center"/>
    </xf>
    <xf numFmtId="2" fontId="20" fillId="0" borderId="0" xfId="0" applyNumberFormat="1" applyFont="1" applyAlignment="1">
      <alignment horizontal="right" vertical="center"/>
    </xf>
    <xf numFmtId="0" fontId="32" fillId="5" borderId="17" xfId="0" applyFont="1" applyFill="1" applyBorder="1" applyAlignment="1">
      <alignment wrapText="1"/>
    </xf>
    <xf numFmtId="0" fontId="32" fillId="5" borderId="17" xfId="0" applyFont="1" applyFill="1" applyBorder="1" applyAlignment="1">
      <alignment horizontal="right" wrapText="1"/>
    </xf>
    <xf numFmtId="0" fontId="32" fillId="5" borderId="34" xfId="0" applyFont="1" applyFill="1" applyBorder="1" applyAlignment="1">
      <alignment horizontal="right" wrapText="1"/>
    </xf>
    <xf numFmtId="0" fontId="11" fillId="0" borderId="0" xfId="3" quotePrefix="1" applyFont="1" applyFill="1" applyBorder="1" applyAlignment="1">
      <alignment horizontal="left" vertical="center" wrapText="1"/>
    </xf>
    <xf numFmtId="0" fontId="11" fillId="0" borderId="53" xfId="0" applyFont="1" applyBorder="1"/>
    <xf numFmtId="0" fontId="11" fillId="0" borderId="53" xfId="0" applyFont="1" applyBorder="1" applyAlignment="1">
      <alignment horizontal="center"/>
    </xf>
    <xf numFmtId="0" fontId="11" fillId="5" borderId="0" xfId="0" applyFont="1" applyFill="1"/>
    <xf numFmtId="0" fontId="39" fillId="5" borderId="0" xfId="0" applyFont="1" applyFill="1" applyAlignment="1">
      <alignment horizontal="center"/>
    </xf>
    <xf numFmtId="0" fontId="11" fillId="0" borderId="5" xfId="0" applyFont="1" applyBorder="1" applyAlignment="1">
      <alignment horizontal="right"/>
    </xf>
    <xf numFmtId="0" fontId="11" fillId="12" borderId="5" xfId="0" applyFont="1" applyFill="1" applyBorder="1" applyAlignment="1">
      <alignment horizontal="right"/>
    </xf>
    <xf numFmtId="0" fontId="11" fillId="12" borderId="0" xfId="0" applyFont="1" applyFill="1" applyAlignment="1">
      <alignment vertical="center" wrapText="1"/>
    </xf>
    <xf numFmtId="4" fontId="11" fillId="0" borderId="0" xfId="3" applyNumberFormat="1" applyFont="1" applyFill="1" applyBorder="1" applyAlignment="1">
      <alignment horizontal="center" vertical="center"/>
    </xf>
    <xf numFmtId="49" fontId="27" fillId="0" borderId="0" xfId="0" applyNumberFormat="1" applyFont="1" applyAlignment="1">
      <alignment horizontal="left" vertical="center" wrapText="1"/>
    </xf>
    <xf numFmtId="4" fontId="11" fillId="0" borderId="5" xfId="3" applyNumberFormat="1" applyFont="1" applyFill="1" applyBorder="1" applyAlignment="1">
      <alignment horizontal="right" vertical="center"/>
    </xf>
    <xf numFmtId="4" fontId="11" fillId="0" borderId="0" xfId="3" applyNumberFormat="1" applyFont="1" applyFill="1" applyBorder="1" applyAlignment="1">
      <alignment horizontal="right" vertical="center"/>
    </xf>
    <xf numFmtId="1" fontId="20" fillId="0" borderId="11" xfId="0" applyNumberFormat="1" applyFont="1" applyBorder="1" applyAlignment="1">
      <alignment horizontal="right" vertical="center" wrapText="1"/>
    </xf>
    <xf numFmtId="1" fontId="20" fillId="0" borderId="9" xfId="0" applyNumberFormat="1" applyFont="1" applyBorder="1" applyAlignment="1">
      <alignment horizontal="right" vertical="center" wrapText="1"/>
    </xf>
    <xf numFmtId="2" fontId="11" fillId="12" borderId="5" xfId="0" applyNumberFormat="1" applyFont="1" applyFill="1" applyBorder="1" applyAlignment="1">
      <alignment horizontal="right" vertical="center"/>
    </xf>
    <xf numFmtId="2" fontId="11" fillId="0" borderId="5" xfId="3" applyNumberFormat="1" applyFont="1" applyFill="1" applyBorder="1" applyAlignment="1">
      <alignment horizontal="right" vertical="center"/>
    </xf>
    <xf numFmtId="0" fontId="20" fillId="10" borderId="11" xfId="3" applyFont="1" applyBorder="1" applyAlignment="1">
      <alignment horizontal="right" vertical="center" wrapText="1"/>
    </xf>
    <xf numFmtId="0" fontId="29" fillId="0" borderId="0" xfId="0" applyFont="1" applyAlignment="1">
      <alignment horizontal="right"/>
    </xf>
    <xf numFmtId="0" fontId="11" fillId="12" borderId="5" xfId="0" applyFont="1" applyFill="1" applyBorder="1" applyAlignment="1">
      <alignment horizontal="right" vertical="center" wrapText="1"/>
    </xf>
    <xf numFmtId="2" fontId="11" fillId="12" borderId="5" xfId="3" applyNumberFormat="1" applyFont="1" applyFill="1" applyBorder="1" applyAlignment="1">
      <alignment horizontal="right" vertical="center"/>
    </xf>
    <xf numFmtId="2" fontId="11" fillId="0" borderId="0" xfId="3" applyNumberFormat="1" applyFont="1" applyFill="1" applyBorder="1" applyAlignment="1">
      <alignment horizontal="right" vertical="center"/>
    </xf>
    <xf numFmtId="0" fontId="11" fillId="0" borderId="20" xfId="3" applyFont="1" applyFill="1" applyBorder="1" applyAlignment="1">
      <alignment horizontal="right"/>
    </xf>
    <xf numFmtId="0" fontId="11" fillId="12" borderId="15" xfId="0" applyFont="1" applyFill="1" applyBorder="1" applyAlignment="1">
      <alignment horizontal="left" vertical="center" wrapText="1"/>
    </xf>
    <xf numFmtId="0" fontId="11" fillId="12" borderId="15" xfId="0" quotePrefix="1" applyFont="1" applyFill="1" applyBorder="1" applyAlignment="1">
      <alignment horizontal="left" vertical="center" wrapText="1"/>
    </xf>
    <xf numFmtId="3" fontId="11" fillId="5" borderId="16" xfId="0" applyNumberFormat="1" applyFont="1" applyFill="1" applyBorder="1" applyAlignment="1">
      <alignment horizontal="right" vertical="center" wrapText="1"/>
    </xf>
    <xf numFmtId="3" fontId="11" fillId="12" borderId="16" xfId="0" applyNumberFormat="1" applyFont="1" applyFill="1" applyBorder="1" applyAlignment="1">
      <alignment horizontal="right"/>
    </xf>
    <xf numFmtId="3" fontId="11" fillId="5" borderId="17" xfId="0" applyNumberFormat="1" applyFont="1" applyFill="1" applyBorder="1" applyAlignment="1">
      <alignment horizontal="right" vertical="center" wrapText="1"/>
    </xf>
    <xf numFmtId="3" fontId="11" fillId="12" borderId="5" xfId="0" applyNumberFormat="1" applyFont="1" applyFill="1" applyBorder="1" applyAlignment="1">
      <alignment horizontal="right"/>
    </xf>
    <xf numFmtId="3" fontId="11" fillId="0" borderId="5" xfId="0" applyNumberFormat="1" applyFont="1" applyBorder="1" applyAlignment="1">
      <alignment horizontal="right"/>
    </xf>
    <xf numFmtId="3" fontId="11" fillId="10" borderId="5" xfId="3" applyNumberFormat="1" applyFont="1" applyBorder="1" applyAlignment="1">
      <alignment horizontal="right" vertical="center"/>
    </xf>
    <xf numFmtId="9" fontId="11" fillId="13" borderId="16" xfId="0" applyNumberFormat="1" applyFont="1" applyFill="1" applyBorder="1" applyAlignment="1">
      <alignment horizontal="right"/>
    </xf>
    <xf numFmtId="3" fontId="20" fillId="10" borderId="11" xfId="3" applyNumberFormat="1" applyFont="1" applyBorder="1" applyAlignment="1">
      <alignment horizontal="right" vertical="center" wrapText="1"/>
    </xf>
    <xf numFmtId="0" fontId="11" fillId="12" borderId="57" xfId="3" quotePrefix="1" applyFont="1" applyFill="1" applyBorder="1" applyAlignment="1">
      <alignment horizontal="left" vertical="center"/>
    </xf>
    <xf numFmtId="3" fontId="11" fillId="12" borderId="58" xfId="0" applyNumberFormat="1" applyFont="1" applyFill="1" applyBorder="1" applyAlignment="1">
      <alignment horizontal="right"/>
    </xf>
    <xf numFmtId="9" fontId="11" fillId="13" borderId="58" xfId="0" applyNumberFormat="1" applyFont="1" applyFill="1" applyBorder="1" applyAlignment="1">
      <alignment horizontal="right"/>
    </xf>
    <xf numFmtId="9" fontId="11" fillId="0" borderId="0" xfId="3" quotePrefix="1" applyNumberFormat="1" applyFont="1" applyFill="1" applyBorder="1" applyAlignment="1">
      <alignment horizontal="right" vertical="center"/>
    </xf>
    <xf numFmtId="0" fontId="4" fillId="0" borderId="0" xfId="0" applyFont="1" applyAlignment="1">
      <alignment horizontal="right"/>
    </xf>
    <xf numFmtId="9" fontId="20" fillId="13" borderId="13" xfId="0" applyNumberFormat="1" applyFont="1" applyFill="1" applyBorder="1" applyAlignment="1">
      <alignment horizontal="right" vertical="center"/>
    </xf>
    <xf numFmtId="3" fontId="20" fillId="12" borderId="16" xfId="3" applyNumberFormat="1" applyFont="1" applyFill="1" applyBorder="1" applyAlignment="1">
      <alignment horizontal="right" vertical="center"/>
    </xf>
    <xf numFmtId="0" fontId="11" fillId="13" borderId="15" xfId="3" quotePrefix="1" applyFont="1" applyFill="1" applyBorder="1" applyAlignment="1">
      <alignment horizontal="left" vertical="center"/>
    </xf>
    <xf numFmtId="0" fontId="20" fillId="5" borderId="15" xfId="0" applyFont="1" applyFill="1" applyBorder="1" applyAlignment="1">
      <alignment horizontal="left" vertical="center"/>
    </xf>
    <xf numFmtId="0" fontId="11" fillId="5" borderId="15" xfId="3" quotePrefix="1" applyFont="1" applyFill="1" applyBorder="1" applyAlignment="1">
      <alignment horizontal="left" vertical="center"/>
    </xf>
    <xf numFmtId="0" fontId="20" fillId="13" borderId="15" xfId="0" applyFont="1" applyFill="1" applyBorder="1" applyAlignment="1">
      <alignment horizontal="left" vertical="center"/>
    </xf>
    <xf numFmtId="0" fontId="11" fillId="13" borderId="15" xfId="0" quotePrefix="1" applyFont="1" applyFill="1" applyBorder="1" applyAlignment="1">
      <alignment horizontal="left" vertical="center"/>
    </xf>
    <xf numFmtId="0" fontId="11" fillId="13" borderId="16" xfId="0" applyFont="1" applyFill="1" applyBorder="1" applyAlignment="1">
      <alignment horizontal="right"/>
    </xf>
    <xf numFmtId="0" fontId="11" fillId="0" borderId="15" xfId="0" quotePrefix="1" applyFont="1" applyBorder="1" applyAlignment="1">
      <alignment vertical="center"/>
    </xf>
    <xf numFmtId="9" fontId="24" fillId="0" borderId="16" xfId="0" applyNumberFormat="1" applyFont="1" applyBorder="1" applyAlignment="1">
      <alignment horizontal="right" vertical="center" wrapText="1"/>
    </xf>
    <xf numFmtId="0" fontId="11" fillId="0" borderId="16" xfId="0" applyFont="1" applyBorder="1" applyAlignment="1">
      <alignment horizontal="right"/>
    </xf>
    <xf numFmtId="0" fontId="11" fillId="0" borderId="15" xfId="3" applyFont="1" applyFill="1" applyBorder="1" applyAlignment="1">
      <alignment horizontal="left" vertical="center"/>
    </xf>
    <xf numFmtId="9" fontId="24" fillId="13" borderId="16" xfId="0" applyNumberFormat="1" applyFont="1" applyFill="1" applyBorder="1" applyAlignment="1">
      <alignment horizontal="right"/>
    </xf>
    <xf numFmtId="9" fontId="24" fillId="13" borderId="15" xfId="0" applyNumberFormat="1" applyFont="1" applyFill="1" applyBorder="1" applyAlignment="1">
      <alignment horizontal="right"/>
    </xf>
    <xf numFmtId="3" fontId="11" fillId="13" borderId="16" xfId="3" applyNumberFormat="1" applyFont="1" applyFill="1" applyBorder="1" applyAlignment="1">
      <alignment horizontal="right" vertical="center"/>
    </xf>
    <xf numFmtId="9" fontId="24" fillId="13" borderId="15" xfId="0" applyNumberFormat="1" applyFont="1" applyFill="1" applyBorder="1" applyAlignment="1">
      <alignment horizontal="right" vertical="center"/>
    </xf>
    <xf numFmtId="9" fontId="24" fillId="13" borderId="16" xfId="0" applyNumberFormat="1" applyFont="1" applyFill="1" applyBorder="1" applyAlignment="1">
      <alignment horizontal="right" vertical="center"/>
    </xf>
    <xf numFmtId="0" fontId="11" fillId="13" borderId="16" xfId="0" quotePrefix="1" applyFont="1" applyFill="1" applyBorder="1" applyAlignment="1">
      <alignment horizontal="right"/>
    </xf>
    <xf numFmtId="0" fontId="11" fillId="13" borderId="4" xfId="3" quotePrefix="1" applyFont="1" applyFill="1" applyBorder="1"/>
    <xf numFmtId="0" fontId="11" fillId="13" borderId="19" xfId="3" applyFont="1" applyFill="1" applyBorder="1" applyAlignment="1">
      <alignment horizontal="right"/>
    </xf>
    <xf numFmtId="9" fontId="24" fillId="13" borderId="19" xfId="0" applyNumberFormat="1" applyFont="1" applyFill="1" applyBorder="1" applyAlignment="1">
      <alignment horizontal="right"/>
    </xf>
    <xf numFmtId="0" fontId="11" fillId="13" borderId="19" xfId="3" quotePrefix="1" applyFont="1" applyFill="1" applyBorder="1" applyAlignment="1">
      <alignment horizontal="right"/>
    </xf>
    <xf numFmtId="169" fontId="20" fillId="10" borderId="13" xfId="3" applyNumberFormat="1" applyFont="1" applyBorder="1" applyAlignment="1">
      <alignment vertical="center" wrapText="1"/>
    </xf>
    <xf numFmtId="9" fontId="20" fillId="10" borderId="13" xfId="3" applyNumberFormat="1" applyFont="1" applyBorder="1" applyAlignment="1">
      <alignment horizontal="right" vertical="center" wrapText="1"/>
    </xf>
    <xf numFmtId="169" fontId="20" fillId="10" borderId="11" xfId="3" applyNumberFormat="1" applyFont="1" applyBorder="1" applyAlignment="1">
      <alignment horizontal="right" vertical="center" wrapText="1"/>
    </xf>
    <xf numFmtId="0" fontId="11" fillId="0" borderId="16" xfId="0" applyFont="1" applyBorder="1" applyAlignment="1">
      <alignment horizontal="right" vertical="center" wrapText="1"/>
    </xf>
    <xf numFmtId="165" fontId="20" fillId="10" borderId="13" xfId="3" applyNumberFormat="1" applyFont="1" applyBorder="1" applyAlignment="1">
      <alignment horizontal="right" vertical="center" wrapText="1"/>
    </xf>
    <xf numFmtId="3" fontId="11" fillId="5" borderId="16" xfId="0" applyNumberFormat="1" applyFont="1" applyFill="1" applyBorder="1" applyAlignment="1">
      <alignment horizontal="right" vertical="center"/>
    </xf>
    <xf numFmtId="0" fontId="20" fillId="12" borderId="15" xfId="3" quotePrefix="1" applyFont="1" applyFill="1" applyBorder="1" applyAlignment="1">
      <alignment vertical="center"/>
    </xf>
    <xf numFmtId="3" fontId="31" fillId="0" borderId="16" xfId="0" applyNumberFormat="1" applyFont="1" applyBorder="1" applyAlignment="1">
      <alignment horizontal="right" vertical="center" wrapText="1"/>
    </xf>
    <xf numFmtId="0" fontId="11" fillId="12" borderId="15" xfId="3" quotePrefix="1" applyFont="1" applyFill="1" applyBorder="1" applyAlignment="1">
      <alignment vertical="center"/>
    </xf>
    <xf numFmtId="0" fontId="11" fillId="0" borderId="4" xfId="0" quotePrefix="1" applyFont="1" applyBorder="1" applyAlignment="1">
      <alignment vertical="center"/>
    </xf>
    <xf numFmtId="3" fontId="11" fillId="0" borderId="19" xfId="3" applyNumberFormat="1" applyFont="1" applyFill="1" applyBorder="1" applyAlignment="1">
      <alignment horizontal="right" vertical="center"/>
    </xf>
    <xf numFmtId="2" fontId="11" fillId="13" borderId="5" xfId="0" applyNumberFormat="1" applyFont="1" applyFill="1" applyBorder="1" applyAlignment="1">
      <alignment horizontal="right" vertical="center"/>
    </xf>
    <xf numFmtId="0" fontId="24" fillId="0" borderId="0" xfId="0" applyFont="1" applyAlignment="1">
      <alignment horizontal="left" vertical="center" wrapText="1" readingOrder="1"/>
    </xf>
    <xf numFmtId="0" fontId="11" fillId="11" borderId="62" xfId="4" applyFont="1" applyBorder="1" applyAlignment="1">
      <alignment horizontal="center" vertical="center"/>
    </xf>
    <xf numFmtId="0" fontId="11" fillId="11" borderId="61" xfId="4" applyFont="1" applyBorder="1" applyAlignment="1">
      <alignment horizontal="center" vertical="center"/>
    </xf>
    <xf numFmtId="0" fontId="11" fillId="5" borderId="19" xfId="0" applyFont="1" applyFill="1" applyBorder="1" applyAlignment="1">
      <alignment horizontal="center" vertical="center" wrapText="1"/>
    </xf>
    <xf numFmtId="0" fontId="11" fillId="14" borderId="63" xfId="0" applyFont="1" applyFill="1" applyBorder="1" applyAlignment="1">
      <alignment horizontal="center" vertical="center"/>
    </xf>
    <xf numFmtId="2" fontId="11" fillId="0" borderId="5" xfId="0" applyNumberFormat="1" applyFont="1" applyBorder="1" applyAlignment="1">
      <alignment horizontal="right" vertical="center"/>
    </xf>
    <xf numFmtId="2" fontId="20" fillId="0" borderId="0" xfId="3" quotePrefix="1" applyNumberFormat="1" applyFont="1" applyFill="1" applyBorder="1" applyAlignment="1">
      <alignment horizontal="right" vertical="center"/>
    </xf>
    <xf numFmtId="0" fontId="20" fillId="0" borderId="0" xfId="3" quotePrefix="1" applyFont="1" applyFill="1" applyBorder="1" applyAlignment="1">
      <alignment horizontal="right" vertical="center"/>
    </xf>
    <xf numFmtId="0" fontId="11" fillId="0" borderId="0" xfId="3" applyFont="1" applyFill="1" applyBorder="1" applyAlignment="1">
      <alignment horizontal="right" vertical="center"/>
    </xf>
    <xf numFmtId="0" fontId="10" fillId="0" borderId="0" xfId="4" applyFont="1" applyFill="1" applyBorder="1" applyAlignment="1">
      <alignment horizontal="left" vertical="center"/>
    </xf>
    <xf numFmtId="0" fontId="20" fillId="0" borderId="0" xfId="0" applyFont="1" applyAlignment="1">
      <alignment horizontal="right" vertical="center" wrapText="1"/>
    </xf>
    <xf numFmtId="1" fontId="20" fillId="0" borderId="0" xfId="0" applyNumberFormat="1" applyFont="1" applyAlignment="1">
      <alignment horizontal="right" vertical="center" wrapText="1"/>
    </xf>
    <xf numFmtId="0" fontId="11" fillId="0" borderId="0" xfId="3" applyFont="1" applyFill="1" applyBorder="1" applyAlignment="1">
      <alignment horizontal="right" vertical="center" wrapText="1"/>
    </xf>
    <xf numFmtId="0" fontId="20" fillId="0" borderId="0" xfId="0" applyFont="1" applyAlignment="1">
      <alignment horizontal="right" vertical="center"/>
    </xf>
    <xf numFmtId="0" fontId="40" fillId="0" borderId="0" xfId="0" applyFont="1" applyAlignment="1">
      <alignment horizontal="right" vertical="center"/>
    </xf>
    <xf numFmtId="0" fontId="11" fillId="0" borderId="0" xfId="0" applyFont="1" applyAlignment="1">
      <alignment horizontal="right" vertical="center"/>
    </xf>
    <xf numFmtId="0" fontId="10" fillId="0" borderId="64" xfId="4" applyFont="1" applyFill="1" applyBorder="1" applyAlignment="1">
      <alignment horizontal="left" vertical="center"/>
    </xf>
    <xf numFmtId="0" fontId="20" fillId="0" borderId="64" xfId="0" applyFont="1" applyBorder="1" applyAlignment="1">
      <alignment horizontal="right" vertical="center"/>
    </xf>
    <xf numFmtId="3" fontId="11" fillId="13" borderId="16" xfId="0" applyNumberFormat="1" applyFont="1" applyFill="1" applyBorder="1" applyAlignment="1">
      <alignment horizontal="right" vertical="center"/>
    </xf>
    <xf numFmtId="0" fontId="8" fillId="10" borderId="12" xfId="3" applyFont="1" applyBorder="1" applyAlignment="1">
      <alignment vertical="center" wrapText="1"/>
    </xf>
    <xf numFmtId="0" fontId="11" fillId="0" borderId="64" xfId="0" applyFont="1" applyBorder="1" applyAlignment="1">
      <alignment horizontal="right"/>
    </xf>
    <xf numFmtId="0" fontId="20" fillId="12" borderId="0" xfId="0" applyFont="1" applyFill="1" applyAlignment="1">
      <alignment horizontal="left" vertical="center"/>
    </xf>
    <xf numFmtId="0" fontId="20" fillId="0" borderId="54" xfId="0" applyFont="1" applyBorder="1" applyAlignment="1">
      <alignment horizontal="right" vertical="center" wrapText="1"/>
    </xf>
    <xf numFmtId="9" fontId="20" fillId="10" borderId="11" xfId="3" applyNumberFormat="1" applyFont="1" applyBorder="1" applyAlignment="1">
      <alignment horizontal="right" vertical="center" wrapText="1"/>
    </xf>
    <xf numFmtId="4" fontId="20" fillId="10" borderId="13" xfId="3" applyNumberFormat="1" applyFont="1" applyBorder="1" applyAlignment="1">
      <alignment horizontal="right" vertical="center" wrapText="1"/>
    </xf>
    <xf numFmtId="4" fontId="24" fillId="0" borderId="16" xfId="0" applyNumberFormat="1" applyFont="1" applyBorder="1" applyAlignment="1">
      <alignment horizontal="right" vertical="center"/>
    </xf>
    <xf numFmtId="2" fontId="24" fillId="0" borderId="16" xfId="0" applyNumberFormat="1" applyFont="1" applyBorder="1" applyAlignment="1">
      <alignment horizontal="right" vertical="center"/>
    </xf>
    <xf numFmtId="10" fontId="24" fillId="0" borderId="0" xfId="0" applyNumberFormat="1" applyFont="1" applyAlignment="1">
      <alignment horizontal="right" vertical="center"/>
    </xf>
    <xf numFmtId="4" fontId="24" fillId="13" borderId="16" xfId="0" applyNumberFormat="1" applyFont="1" applyFill="1" applyBorder="1" applyAlignment="1">
      <alignment horizontal="right" vertical="center"/>
    </xf>
    <xf numFmtId="2" fontId="24" fillId="13" borderId="16" xfId="0" applyNumberFormat="1" applyFont="1" applyFill="1" applyBorder="1" applyAlignment="1">
      <alignment horizontal="right" vertical="center"/>
    </xf>
    <xf numFmtId="10" fontId="24" fillId="13" borderId="0" xfId="0" applyNumberFormat="1" applyFont="1" applyFill="1" applyAlignment="1">
      <alignment horizontal="right" vertical="center"/>
    </xf>
    <xf numFmtId="0" fontId="11" fillId="13" borderId="52" xfId="3" applyFont="1" applyFill="1" applyBorder="1" applyAlignment="1">
      <alignment horizontal="left" vertical="center"/>
    </xf>
    <xf numFmtId="4" fontId="24" fillId="13" borderId="58" xfId="0" applyNumberFormat="1" applyFont="1" applyFill="1" applyBorder="1" applyAlignment="1">
      <alignment horizontal="right" vertical="center"/>
    </xf>
    <xf numFmtId="2" fontId="24" fillId="13" borderId="58" xfId="0" applyNumberFormat="1" applyFont="1" applyFill="1" applyBorder="1" applyAlignment="1">
      <alignment horizontal="right" vertical="center"/>
    </xf>
    <xf numFmtId="10" fontId="24" fillId="13" borderId="52" xfId="0" applyNumberFormat="1" applyFont="1" applyFill="1" applyBorder="1" applyAlignment="1">
      <alignment horizontal="right" vertical="center"/>
    </xf>
    <xf numFmtId="9" fontId="11" fillId="0" borderId="16" xfId="0" applyNumberFormat="1" applyFont="1" applyBorder="1" applyAlignment="1">
      <alignment horizontal="right" vertical="center" wrapText="1"/>
    </xf>
    <xf numFmtId="9" fontId="11" fillId="13" borderId="15" xfId="3" quotePrefix="1" applyNumberFormat="1" applyFont="1" applyFill="1" applyBorder="1" applyAlignment="1">
      <alignment horizontal="right" vertical="center"/>
    </xf>
    <xf numFmtId="9" fontId="11" fillId="0" borderId="15" xfId="0" quotePrefix="1" applyNumberFormat="1" applyFont="1" applyBorder="1" applyAlignment="1">
      <alignment horizontal="right" vertical="center"/>
    </xf>
    <xf numFmtId="9" fontId="11" fillId="13" borderId="58" xfId="3" quotePrefix="1" applyNumberFormat="1" applyFont="1" applyFill="1" applyBorder="1" applyAlignment="1">
      <alignment horizontal="right" vertical="center"/>
    </xf>
    <xf numFmtId="4" fontId="20" fillId="12" borderId="13" xfId="0" applyNumberFormat="1" applyFont="1" applyFill="1" applyBorder="1" applyAlignment="1">
      <alignment horizontal="right" vertical="center"/>
    </xf>
    <xf numFmtId="9" fontId="38" fillId="13" borderId="68" xfId="0" applyNumberFormat="1" applyFont="1" applyFill="1" applyBorder="1" applyAlignment="1">
      <alignment horizontal="right" vertical="center"/>
    </xf>
    <xf numFmtId="9" fontId="11" fillId="13" borderId="15" xfId="0" applyNumberFormat="1" applyFont="1" applyFill="1" applyBorder="1" applyAlignment="1">
      <alignment horizontal="right" vertical="center"/>
    </xf>
    <xf numFmtId="9" fontId="11" fillId="0" borderId="68" xfId="0" applyNumberFormat="1" applyFont="1" applyBorder="1" applyAlignment="1">
      <alignment horizontal="right" vertical="center"/>
    </xf>
    <xf numFmtId="9" fontId="11" fillId="0" borderId="15" xfId="0" applyNumberFormat="1" applyFont="1" applyBorder="1" applyAlignment="1">
      <alignment horizontal="right" vertical="center"/>
    </xf>
    <xf numFmtId="9" fontId="11" fillId="13" borderId="16" xfId="0" quotePrefix="1" applyNumberFormat="1" applyFont="1" applyFill="1" applyBorder="1" applyAlignment="1">
      <alignment horizontal="right" vertical="center"/>
    </xf>
    <xf numFmtId="169" fontId="20" fillId="12" borderId="13" xfId="0" applyNumberFormat="1" applyFont="1" applyFill="1" applyBorder="1" applyAlignment="1">
      <alignment horizontal="right" vertical="center"/>
    </xf>
    <xf numFmtId="9" fontId="11" fillId="5" borderId="16" xfId="0" applyNumberFormat="1" applyFont="1" applyFill="1" applyBorder="1" applyAlignment="1">
      <alignment horizontal="right" vertical="center" wrapText="1"/>
    </xf>
    <xf numFmtId="169" fontId="11" fillId="0" borderId="16" xfId="0" applyNumberFormat="1" applyFont="1" applyBorder="1" applyAlignment="1">
      <alignment horizontal="right"/>
    </xf>
    <xf numFmtId="9" fontId="11" fillId="12" borderId="16" xfId="0" applyNumberFormat="1" applyFont="1" applyFill="1" applyBorder="1" applyAlignment="1">
      <alignment horizontal="right"/>
    </xf>
    <xf numFmtId="169" fontId="11" fillId="12" borderId="16" xfId="0" applyNumberFormat="1" applyFont="1" applyFill="1" applyBorder="1" applyAlignment="1">
      <alignment horizontal="right"/>
    </xf>
    <xf numFmtId="9" fontId="11" fillId="10" borderId="16" xfId="3" quotePrefix="1" applyNumberFormat="1" applyFont="1" applyBorder="1" applyAlignment="1">
      <alignment horizontal="right" vertical="center"/>
    </xf>
    <xf numFmtId="9" fontId="11" fillId="0" borderId="16" xfId="0" quotePrefix="1" applyNumberFormat="1" applyFont="1" applyBorder="1" applyAlignment="1">
      <alignment horizontal="right" vertical="center"/>
    </xf>
    <xf numFmtId="9" fontId="11" fillId="12" borderId="58" xfId="0" quotePrefix="1" applyNumberFormat="1" applyFont="1" applyFill="1" applyBorder="1" applyAlignment="1">
      <alignment horizontal="right"/>
    </xf>
    <xf numFmtId="169" fontId="11" fillId="12" borderId="58" xfId="0" applyNumberFormat="1" applyFont="1" applyFill="1" applyBorder="1" applyAlignment="1">
      <alignment horizontal="right"/>
    </xf>
    <xf numFmtId="0" fontId="39" fillId="13" borderId="0" xfId="0" applyFont="1" applyFill="1" applyAlignment="1">
      <alignment horizontal="right"/>
    </xf>
    <xf numFmtId="0" fontId="39" fillId="13" borderId="15" xfId="0" applyFont="1" applyFill="1" applyBorder="1" applyAlignment="1">
      <alignment horizontal="right"/>
    </xf>
    <xf numFmtId="0" fontId="20" fillId="12" borderId="51" xfId="0" applyFont="1" applyFill="1" applyBorder="1" applyAlignment="1">
      <alignment horizontal="left" vertical="center"/>
    </xf>
    <xf numFmtId="0" fontId="20" fillId="12" borderId="51" xfId="0" applyFont="1" applyFill="1" applyBorder="1" applyAlignment="1">
      <alignment horizontal="right" vertical="center"/>
    </xf>
    <xf numFmtId="0" fontId="20" fillId="12" borderId="0" xfId="0" applyFont="1" applyFill="1" applyAlignment="1">
      <alignment horizontal="right" vertical="center"/>
    </xf>
    <xf numFmtId="0" fontId="24" fillId="0" borderId="0" xfId="0" applyFont="1" applyAlignment="1">
      <alignment horizontal="center" vertical="center" wrapText="1" readingOrder="1"/>
    </xf>
    <xf numFmtId="0" fontId="24" fillId="0" borderId="0" xfId="0" applyFont="1" applyAlignment="1">
      <alignment horizontal="right" vertical="center" wrapText="1" readingOrder="1"/>
    </xf>
    <xf numFmtId="9" fontId="24" fillId="0" borderId="0" xfId="0" applyNumberFormat="1" applyFont="1" applyAlignment="1">
      <alignment horizontal="center" vertical="center" wrapText="1" readingOrder="1"/>
    </xf>
    <xf numFmtId="3" fontId="24" fillId="0" borderId="0" xfId="0" applyNumberFormat="1" applyFont="1" applyAlignment="1">
      <alignment horizontal="center" vertical="center" wrapText="1" readingOrder="1"/>
    </xf>
    <xf numFmtId="166" fontId="24" fillId="0" borderId="0" xfId="0" applyNumberFormat="1" applyFont="1" applyAlignment="1">
      <alignment horizontal="center" vertical="center" wrapText="1" readingOrder="1"/>
    </xf>
    <xf numFmtId="166" fontId="24" fillId="0" borderId="0" xfId="1" applyNumberFormat="1" applyFont="1" applyFill="1" applyBorder="1" applyAlignment="1">
      <alignment horizontal="center" vertical="center" wrapText="1" readingOrder="1"/>
    </xf>
    <xf numFmtId="0" fontId="40" fillId="0" borderId="0" xfId="0" applyFont="1" applyAlignment="1">
      <alignment horizontal="center" vertical="center" wrapText="1" readingOrder="1"/>
    </xf>
    <xf numFmtId="43" fontId="42" fillId="0" borderId="0" xfId="1" applyFont="1" applyFill="1" applyBorder="1" applyAlignment="1">
      <alignment horizontal="left" wrapText="1" indent="5" readingOrder="1"/>
    </xf>
    <xf numFmtId="169" fontId="11" fillId="0" borderId="5" xfId="0" applyNumberFormat="1" applyFont="1" applyBorder="1" applyAlignment="1">
      <alignment horizontal="right" vertical="center" wrapText="1"/>
    </xf>
    <xf numFmtId="169" fontId="11" fillId="13" borderId="5" xfId="0" applyNumberFormat="1" applyFont="1" applyFill="1" applyBorder="1" applyAlignment="1">
      <alignment horizontal="right"/>
    </xf>
    <xf numFmtId="169" fontId="11" fillId="0" borderId="5" xfId="0" applyNumberFormat="1" applyFont="1" applyBorder="1" applyAlignment="1">
      <alignment horizontal="right"/>
    </xf>
    <xf numFmtId="169" fontId="11" fillId="13" borderId="5" xfId="3" applyNumberFormat="1" applyFont="1" applyFill="1" applyBorder="1" applyAlignment="1">
      <alignment horizontal="right" vertical="center"/>
    </xf>
    <xf numFmtId="0" fontId="20" fillId="13" borderId="8" xfId="3" applyFont="1" applyFill="1" applyBorder="1" applyAlignment="1">
      <alignment vertical="center" wrapText="1"/>
    </xf>
    <xf numFmtId="0" fontId="20" fillId="13" borderId="17" xfId="0" applyFont="1" applyFill="1" applyBorder="1" applyAlignment="1">
      <alignment horizontal="right" vertical="center"/>
    </xf>
    <xf numFmtId="0" fontId="24" fillId="13" borderId="16" xfId="0" applyFont="1" applyFill="1" applyBorder="1" applyAlignment="1">
      <alignment horizontal="right"/>
    </xf>
    <xf numFmtId="0" fontId="24" fillId="13" borderId="16" xfId="0" applyFont="1" applyFill="1" applyBorder="1" applyAlignment="1">
      <alignment horizontal="right" vertical="center"/>
    </xf>
    <xf numFmtId="2" fontId="11" fillId="13" borderId="5" xfId="3" applyNumberFormat="1" applyFont="1" applyFill="1" applyBorder="1" applyAlignment="1">
      <alignment horizontal="right" vertical="center"/>
    </xf>
    <xf numFmtId="0" fontId="24" fillId="13" borderId="19" xfId="0" applyFont="1" applyFill="1" applyBorder="1" applyAlignment="1">
      <alignment horizontal="right"/>
    </xf>
    <xf numFmtId="2" fontId="11" fillId="13" borderId="20" xfId="3" applyNumberFormat="1" applyFont="1" applyFill="1" applyBorder="1" applyAlignment="1">
      <alignment horizontal="right" vertical="center"/>
    </xf>
    <xf numFmtId="0" fontId="24" fillId="0" borderId="16" xfId="0" applyFont="1" applyBorder="1" applyAlignment="1">
      <alignment horizontal="right" vertical="center" wrapText="1"/>
    </xf>
    <xf numFmtId="2" fontId="11" fillId="0" borderId="5" xfId="0" applyNumberFormat="1" applyFont="1" applyBorder="1" applyAlignment="1">
      <alignment horizontal="right" vertical="center" wrapText="1"/>
    </xf>
    <xf numFmtId="165" fontId="20" fillId="13" borderId="17" xfId="0" applyNumberFormat="1" applyFont="1" applyFill="1" applyBorder="1" applyAlignment="1">
      <alignment horizontal="right" vertical="center"/>
    </xf>
    <xf numFmtId="165" fontId="24" fillId="0" borderId="16" xfId="0" applyNumberFormat="1" applyFont="1" applyBorder="1" applyAlignment="1">
      <alignment horizontal="right" vertical="center" wrapText="1"/>
    </xf>
    <xf numFmtId="165" fontId="24" fillId="13" borderId="16" xfId="0" applyNumberFormat="1" applyFont="1" applyFill="1" applyBorder="1" applyAlignment="1">
      <alignment horizontal="right"/>
    </xf>
    <xf numFmtId="165" fontId="24" fillId="0" borderId="16" xfId="0" applyNumberFormat="1" applyFont="1" applyBorder="1" applyAlignment="1">
      <alignment horizontal="right"/>
    </xf>
    <xf numFmtId="165" fontId="24" fillId="13" borderId="16" xfId="0" applyNumberFormat="1" applyFont="1" applyFill="1" applyBorder="1" applyAlignment="1">
      <alignment horizontal="right" vertical="center"/>
    </xf>
    <xf numFmtId="165" fontId="24" fillId="0" borderId="16" xfId="0" applyNumberFormat="1" applyFont="1" applyBorder="1" applyAlignment="1">
      <alignment horizontal="right" vertical="center"/>
    </xf>
    <xf numFmtId="165" fontId="24" fillId="13" borderId="19" xfId="0" applyNumberFormat="1" applyFont="1" applyFill="1" applyBorder="1" applyAlignment="1">
      <alignment horizontal="right"/>
    </xf>
    <xf numFmtId="0" fontId="20" fillId="0" borderId="11" xfId="0" applyFont="1" applyBorder="1" applyAlignment="1">
      <alignment horizontal="right" vertical="center" wrapText="1"/>
    </xf>
    <xf numFmtId="0" fontId="20" fillId="5" borderId="14" xfId="0" applyFont="1" applyFill="1" applyBorder="1" applyAlignment="1">
      <alignment horizontal="right" vertical="center" wrapText="1"/>
    </xf>
    <xf numFmtId="0" fontId="0" fillId="0" borderId="0" xfId="0" applyAlignment="1">
      <alignment horizontal="right" vertical="center"/>
    </xf>
    <xf numFmtId="0" fontId="11" fillId="0" borderId="65" xfId="0" applyFont="1" applyBorder="1" applyAlignment="1">
      <alignment horizontal="right" vertical="center"/>
    </xf>
    <xf numFmtId="0" fontId="11" fillId="13" borderId="65" xfId="0" applyFont="1" applyFill="1" applyBorder="1" applyAlignment="1">
      <alignment horizontal="right" vertical="center"/>
    </xf>
    <xf numFmtId="1" fontId="20" fillId="0" borderId="64" xfId="0" applyNumberFormat="1" applyFont="1" applyBorder="1" applyAlignment="1">
      <alignment horizontal="right" vertical="center" wrapText="1"/>
    </xf>
    <xf numFmtId="0" fontId="20" fillId="0" borderId="64" xfId="3" applyFont="1" applyFill="1" applyBorder="1" applyAlignment="1">
      <alignment horizontal="right" vertical="center" wrapText="1"/>
    </xf>
    <xf numFmtId="0" fontId="29" fillId="0" borderId="64" xfId="0" applyFont="1" applyBorder="1" applyAlignment="1">
      <alignment horizontal="right"/>
    </xf>
    <xf numFmtId="0" fontId="11" fillId="0" borderId="64" xfId="0" applyFont="1" applyBorder="1" applyAlignment="1">
      <alignment horizontal="right" vertical="center" wrapText="1"/>
    </xf>
    <xf numFmtId="4" fontId="11" fillId="0" borderId="64" xfId="3" applyNumberFormat="1" applyFont="1" applyFill="1" applyBorder="1" applyAlignment="1">
      <alignment horizontal="right" vertical="center"/>
    </xf>
    <xf numFmtId="2" fontId="11" fillId="0" borderId="64" xfId="0" quotePrefix="1" applyNumberFormat="1" applyFont="1" applyBorder="1" applyAlignment="1">
      <alignment horizontal="right" vertical="center"/>
    </xf>
    <xf numFmtId="2" fontId="11" fillId="0" borderId="64" xfId="3" quotePrefix="1" applyNumberFormat="1" applyFont="1" applyFill="1" applyBorder="1" applyAlignment="1">
      <alignment horizontal="right" vertical="center"/>
    </xf>
    <xf numFmtId="0" fontId="11" fillId="0" borderId="64" xfId="0" quotePrefix="1" applyFont="1" applyBorder="1" applyAlignment="1">
      <alignment horizontal="right"/>
    </xf>
    <xf numFmtId="0" fontId="11" fillId="0" borderId="64" xfId="3" quotePrefix="1" applyFont="1" applyFill="1" applyBorder="1" applyAlignment="1">
      <alignment horizontal="right"/>
    </xf>
    <xf numFmtId="2" fontId="11" fillId="0" borderId="64" xfId="0" applyNumberFormat="1" applyFont="1" applyBorder="1" applyAlignment="1">
      <alignment horizontal="right" vertical="center" wrapText="1"/>
    </xf>
    <xf numFmtId="2" fontId="11" fillId="0" borderId="64" xfId="0" applyNumberFormat="1" applyFont="1" applyBorder="1" applyAlignment="1">
      <alignment horizontal="right" vertical="center"/>
    </xf>
    <xf numFmtId="2" fontId="11" fillId="0" borderId="64" xfId="3" applyNumberFormat="1" applyFont="1" applyFill="1" applyBorder="1" applyAlignment="1">
      <alignment horizontal="right" vertical="center"/>
    </xf>
    <xf numFmtId="169" fontId="20" fillId="0" borderId="64" xfId="3" applyNumberFormat="1" applyFont="1" applyFill="1" applyBorder="1" applyAlignment="1">
      <alignment horizontal="right" vertical="center" wrapText="1"/>
    </xf>
    <xf numFmtId="0" fontId="0" fillId="0" borderId="64" xfId="0" applyBorder="1"/>
    <xf numFmtId="0" fontId="11" fillId="5" borderId="20" xfId="0" applyFont="1" applyFill="1" applyBorder="1" applyAlignment="1">
      <alignment horizontal="center" vertical="center" wrapText="1"/>
    </xf>
    <xf numFmtId="0" fontId="11" fillId="10" borderId="60" xfId="3" quotePrefix="1" applyFont="1" applyBorder="1" applyAlignment="1">
      <alignment horizontal="left" vertical="center" wrapText="1"/>
    </xf>
    <xf numFmtId="2" fontId="11" fillId="10" borderId="52" xfId="3" applyNumberFormat="1" applyFont="1" applyBorder="1" applyAlignment="1">
      <alignment horizontal="right" vertical="center"/>
    </xf>
    <xf numFmtId="0" fontId="11" fillId="13" borderId="52" xfId="0" quotePrefix="1" applyFont="1" applyFill="1" applyBorder="1" applyAlignment="1">
      <alignment vertical="center"/>
    </xf>
    <xf numFmtId="9" fontId="20" fillId="0" borderId="16" xfId="3" applyNumberFormat="1" applyFont="1" applyFill="1" applyBorder="1" applyAlignment="1">
      <alignment horizontal="right" vertical="center" wrapText="1"/>
    </xf>
    <xf numFmtId="9" fontId="20" fillId="13" borderId="17" xfId="0" applyNumberFormat="1" applyFont="1" applyFill="1" applyBorder="1" applyAlignment="1">
      <alignment horizontal="right" vertical="center"/>
    </xf>
    <xf numFmtId="0" fontId="11" fillId="0" borderId="19" xfId="4" applyFont="1" applyFill="1" applyBorder="1" applyAlignment="1">
      <alignment horizontal="center" vertical="center"/>
    </xf>
    <xf numFmtId="0" fontId="11" fillId="0" borderId="18" xfId="4" applyFont="1" applyFill="1" applyBorder="1" applyAlignment="1">
      <alignment horizontal="left" vertical="center"/>
    </xf>
    <xf numFmtId="0" fontId="11" fillId="11" borderId="69" xfId="4" applyFont="1" applyBorder="1" applyAlignment="1">
      <alignment horizontal="left" vertical="center"/>
    </xf>
    <xf numFmtId="0" fontId="11" fillId="0" borderId="19" xfId="4" applyFont="1" applyFill="1" applyBorder="1" applyAlignment="1">
      <alignment horizontal="left" vertical="center"/>
    </xf>
    <xf numFmtId="0" fontId="11" fillId="11" borderId="75" xfId="4" applyFont="1" applyBorder="1" applyAlignment="1">
      <alignment horizontal="left" vertical="center"/>
    </xf>
    <xf numFmtId="0" fontId="11" fillId="0" borderId="64" xfId="0" applyFont="1" applyBorder="1" applyAlignment="1">
      <alignment horizontal="center" vertical="center"/>
    </xf>
    <xf numFmtId="0" fontId="20" fillId="0" borderId="64" xfId="0" applyFont="1" applyBorder="1" applyAlignment="1">
      <alignment horizontal="center" vertical="center"/>
    </xf>
    <xf numFmtId="0" fontId="11" fillId="13" borderId="64" xfId="0" applyFont="1" applyFill="1" applyBorder="1" applyAlignment="1">
      <alignment horizontal="center" vertical="center"/>
    </xf>
    <xf numFmtId="0" fontId="20" fillId="10" borderId="68" xfId="3" applyFont="1" applyBorder="1" applyAlignment="1">
      <alignment horizontal="center" vertical="center" wrapText="1"/>
    </xf>
    <xf numFmtId="0" fontId="11" fillId="0" borderId="68" xfId="0" applyFont="1" applyBorder="1" applyAlignment="1">
      <alignment horizontal="center" vertical="center"/>
    </xf>
    <xf numFmtId="0" fontId="20" fillId="10" borderId="68" xfId="3" applyFont="1" applyBorder="1" applyAlignment="1">
      <alignment horizontal="center" vertical="center"/>
    </xf>
    <xf numFmtId="0" fontId="11" fillId="10" borderId="68" xfId="3" applyFont="1" applyBorder="1" applyAlignment="1">
      <alignment horizontal="center" vertical="center"/>
    </xf>
    <xf numFmtId="0" fontId="20" fillId="0" borderId="68" xfId="0" applyFont="1" applyBorder="1" applyAlignment="1">
      <alignment horizontal="center" vertical="center"/>
    </xf>
    <xf numFmtId="0" fontId="11" fillId="13" borderId="68" xfId="0" applyFont="1" applyFill="1" applyBorder="1" applyAlignment="1">
      <alignment horizontal="center" vertical="center"/>
    </xf>
    <xf numFmtId="0" fontId="11" fillId="0" borderId="68" xfId="3" applyFont="1" applyFill="1" applyBorder="1" applyAlignment="1">
      <alignment horizontal="center" vertical="center"/>
    </xf>
    <xf numFmtId="0" fontId="11" fillId="13" borderId="77" xfId="0" applyFont="1" applyFill="1" applyBorder="1" applyAlignment="1">
      <alignment horizontal="center" vertical="center"/>
    </xf>
    <xf numFmtId="0" fontId="11" fillId="5" borderId="68" xfId="3" applyFont="1" applyFill="1" applyBorder="1" applyAlignment="1">
      <alignment horizontal="center" vertical="center"/>
    </xf>
    <xf numFmtId="0" fontId="11" fillId="10" borderId="77" xfId="3" applyFont="1" applyBorder="1" applyAlignment="1">
      <alignment horizontal="center" vertical="center"/>
    </xf>
    <xf numFmtId="2" fontId="20" fillId="10" borderId="73" xfId="3" applyNumberFormat="1" applyFont="1" applyBorder="1" applyAlignment="1">
      <alignment horizontal="right" vertical="center"/>
    </xf>
    <xf numFmtId="2" fontId="11" fillId="0" borderId="65" xfId="0" applyNumberFormat="1" applyFont="1" applyBorder="1" applyAlignment="1">
      <alignment horizontal="right" vertical="center"/>
    </xf>
    <xf numFmtId="2" fontId="20" fillId="10" borderId="65" xfId="3" applyNumberFormat="1" applyFont="1" applyBorder="1" applyAlignment="1">
      <alignment horizontal="right" vertical="center"/>
    </xf>
    <xf numFmtId="2" fontId="11" fillId="10" borderId="65" xfId="3" applyNumberFormat="1" applyFont="1" applyBorder="1" applyAlignment="1">
      <alignment horizontal="right" vertical="center"/>
    </xf>
    <xf numFmtId="2" fontId="20" fillId="0" borderId="65" xfId="0" applyNumberFormat="1" applyFont="1" applyBorder="1" applyAlignment="1">
      <alignment horizontal="right" vertical="center"/>
    </xf>
    <xf numFmtId="2" fontId="11" fillId="10" borderId="74" xfId="3" applyNumberFormat="1" applyFont="1" applyBorder="1" applyAlignment="1">
      <alignment horizontal="right" vertical="center"/>
    </xf>
    <xf numFmtId="0" fontId="20" fillId="12" borderId="68" xfId="0" applyFont="1" applyFill="1" applyBorder="1" applyAlignment="1">
      <alignment horizontal="right" vertical="center"/>
    </xf>
    <xf numFmtId="0" fontId="39" fillId="13" borderId="68" xfId="0" applyFont="1" applyFill="1" applyBorder="1" applyAlignment="1">
      <alignment horizontal="right"/>
    </xf>
    <xf numFmtId="0" fontId="20" fillId="12" borderId="79" xfId="0" applyFont="1" applyFill="1" applyBorder="1" applyAlignment="1">
      <alignment horizontal="right" vertical="center"/>
    </xf>
    <xf numFmtId="0" fontId="11" fillId="13" borderId="52" xfId="0" applyFont="1" applyFill="1" applyBorder="1"/>
    <xf numFmtId="0" fontId="39" fillId="13" borderId="57" xfId="0" applyFont="1" applyFill="1" applyBorder="1" applyAlignment="1">
      <alignment horizontal="right"/>
    </xf>
    <xf numFmtId="0" fontId="20" fillId="5" borderId="62" xfId="0" applyFont="1" applyFill="1" applyBorder="1" applyAlignment="1">
      <alignment horizontal="right" vertical="center" wrapText="1"/>
    </xf>
    <xf numFmtId="0" fontId="20" fillId="5" borderId="80" xfId="0" applyFont="1" applyFill="1" applyBorder="1" applyAlignment="1">
      <alignment horizontal="right" vertical="center" wrapText="1"/>
    </xf>
    <xf numFmtId="9" fontId="20" fillId="13" borderId="76" xfId="3" applyNumberFormat="1" applyFont="1" applyFill="1" applyBorder="1" applyAlignment="1">
      <alignment horizontal="right" vertical="center" wrapText="1"/>
    </xf>
    <xf numFmtId="9" fontId="20" fillId="13" borderId="77" xfId="3" applyNumberFormat="1" applyFont="1" applyFill="1" applyBorder="1" applyAlignment="1">
      <alignment horizontal="right" vertical="center" wrapText="1"/>
    </xf>
    <xf numFmtId="9" fontId="24" fillId="0" borderId="0" xfId="0" applyNumberFormat="1" applyFont="1" applyAlignment="1">
      <alignment horizontal="right" vertical="center" wrapText="1" readingOrder="1"/>
    </xf>
    <xf numFmtId="168" fontId="24" fillId="0" borderId="0" xfId="0" applyNumberFormat="1" applyFont="1" applyAlignment="1">
      <alignment horizontal="right" vertical="center" wrapText="1" readingOrder="1"/>
    </xf>
    <xf numFmtId="0" fontId="27" fillId="0" borderId="0" xfId="0" applyFont="1" applyAlignment="1">
      <alignment horizontal="right" vertical="center" wrapText="1" readingOrder="1"/>
    </xf>
    <xf numFmtId="2" fontId="24" fillId="0" borderId="0" xfId="0" applyNumberFormat="1" applyFont="1" applyAlignment="1">
      <alignment horizontal="right" vertical="center" wrapText="1" readingOrder="1"/>
    </xf>
    <xf numFmtId="2" fontId="24" fillId="0" borderId="52" xfId="0" applyNumberFormat="1" applyFont="1" applyBorder="1" applyAlignment="1">
      <alignment horizontal="right" vertical="center" wrapText="1" readingOrder="1"/>
    </xf>
    <xf numFmtId="0" fontId="41" fillId="0" borderId="52" xfId="0" applyFont="1" applyBorder="1"/>
    <xf numFmtId="0" fontId="11" fillId="0" borderId="52" xfId="0" applyFont="1" applyBorder="1"/>
    <xf numFmtId="0" fontId="42" fillId="0" borderId="52" xfId="0" applyFont="1" applyBorder="1" applyAlignment="1">
      <alignment horizontal="right"/>
    </xf>
    <xf numFmtId="0" fontId="11" fillId="0" borderId="52" xfId="0" applyFont="1" applyBorder="1" applyAlignment="1">
      <alignment horizontal="right"/>
    </xf>
    <xf numFmtId="0" fontId="29" fillId="9" borderId="4" xfId="0" applyFont="1" applyFill="1" applyBorder="1" applyAlignment="1">
      <alignment horizontal="right" vertical="center" wrapText="1" readingOrder="1"/>
    </xf>
    <xf numFmtId="0" fontId="29" fillId="0" borderId="52" xfId="0" applyFont="1" applyBorder="1" applyAlignment="1">
      <alignment horizontal="center" vertical="center" wrapText="1" readingOrder="1"/>
    </xf>
    <xf numFmtId="0" fontId="24" fillId="0" borderId="0" xfId="0" applyFont="1" applyAlignment="1">
      <alignment vertical="center" wrapText="1" readingOrder="1"/>
    </xf>
    <xf numFmtId="0" fontId="31" fillId="0" borderId="0" xfId="0" applyFont="1"/>
    <xf numFmtId="169" fontId="24" fillId="0" borderId="52" xfId="0" applyNumberFormat="1" applyFont="1" applyBorder="1" applyAlignment="1">
      <alignment horizontal="right" vertical="center" wrapText="1" readingOrder="1"/>
    </xf>
    <xf numFmtId="0" fontId="24" fillId="0" borderId="52" xfId="0" applyFont="1" applyBorder="1" applyAlignment="1">
      <alignment horizontal="right" vertical="center" wrapText="1" readingOrder="1"/>
    </xf>
    <xf numFmtId="0" fontId="24" fillId="13" borderId="0" xfId="0" applyFont="1" applyFill="1" applyAlignment="1">
      <alignment horizontal="right" vertical="center" wrapText="1" readingOrder="1"/>
    </xf>
    <xf numFmtId="9" fontId="24" fillId="13" borderId="0" xfId="0" applyNumberFormat="1" applyFont="1" applyFill="1" applyAlignment="1">
      <alignment horizontal="right" vertical="center" wrapText="1" readingOrder="1"/>
    </xf>
    <xf numFmtId="0" fontId="24" fillId="13" borderId="0" xfId="0" applyFont="1" applyFill="1" applyAlignment="1">
      <alignment horizontal="center" vertical="center" wrapText="1" readingOrder="1"/>
    </xf>
    <xf numFmtId="164" fontId="24" fillId="0" borderId="0" xfId="0" applyNumberFormat="1" applyFont="1" applyAlignment="1">
      <alignment horizontal="right" vertical="center" wrapText="1" readingOrder="1"/>
    </xf>
    <xf numFmtId="164" fontId="24" fillId="0" borderId="52" xfId="0" applyNumberFormat="1" applyFont="1" applyBorder="1" applyAlignment="1">
      <alignment horizontal="right" vertical="center" wrapText="1" readingOrder="1"/>
    </xf>
    <xf numFmtId="0" fontId="24" fillId="13" borderId="0" xfId="0" applyFont="1" applyFill="1" applyAlignment="1">
      <alignment horizontal="left" vertical="center" wrapText="1" readingOrder="1"/>
    </xf>
    <xf numFmtId="168" fontId="24" fillId="13" borderId="0" xfId="0" applyNumberFormat="1" applyFont="1" applyFill="1" applyAlignment="1">
      <alignment horizontal="right" vertical="center" wrapText="1" readingOrder="1"/>
    </xf>
    <xf numFmtId="0" fontId="27" fillId="13" borderId="0" xfId="0" applyFont="1" applyFill="1" applyAlignment="1">
      <alignment horizontal="right" vertical="center" wrapText="1" readingOrder="1"/>
    </xf>
    <xf numFmtId="166" fontId="24" fillId="13" borderId="0" xfId="1" applyNumberFormat="1" applyFont="1" applyFill="1" applyBorder="1" applyAlignment="1">
      <alignment horizontal="right" vertical="center" wrapText="1" readingOrder="1"/>
    </xf>
    <xf numFmtId="166" fontId="24" fillId="13" borderId="0" xfId="0" applyNumberFormat="1" applyFont="1" applyFill="1" applyAlignment="1">
      <alignment horizontal="right" vertical="center" wrapText="1" readingOrder="1"/>
    </xf>
    <xf numFmtId="0" fontId="24" fillId="13" borderId="0" xfId="0" applyFont="1" applyFill="1" applyAlignment="1">
      <alignment vertical="center" wrapText="1" readingOrder="1"/>
    </xf>
    <xf numFmtId="169" fontId="24" fillId="13" borderId="0" xfId="0" applyNumberFormat="1" applyFont="1" applyFill="1" applyAlignment="1">
      <alignment horizontal="right" vertical="center" wrapText="1" readingOrder="1"/>
    </xf>
    <xf numFmtId="2" fontId="24" fillId="13" borderId="0" xfId="0" applyNumberFormat="1" applyFont="1" applyFill="1" applyAlignment="1">
      <alignment horizontal="right" vertical="center" wrapText="1" readingOrder="1"/>
    </xf>
    <xf numFmtId="43" fontId="18" fillId="13" borderId="52" xfId="1" applyFont="1" applyFill="1" applyBorder="1" applyAlignment="1">
      <alignment wrapText="1" indent="5" readingOrder="1"/>
    </xf>
    <xf numFmtId="0" fontId="21" fillId="5" borderId="0" xfId="0" applyFont="1" applyFill="1" applyAlignment="1">
      <alignment horizontal="left" vertical="center"/>
    </xf>
    <xf numFmtId="3" fontId="24" fillId="13" borderId="0" xfId="0" applyNumberFormat="1" applyFont="1" applyFill="1" applyAlignment="1">
      <alignment horizontal="right" vertical="center" wrapText="1" readingOrder="1"/>
    </xf>
    <xf numFmtId="3" fontId="24" fillId="0" borderId="0" xfId="0" applyNumberFormat="1" applyFont="1" applyAlignment="1">
      <alignment horizontal="right" vertical="center"/>
    </xf>
    <xf numFmtId="0" fontId="11" fillId="0" borderId="64" xfId="0" applyFont="1" applyBorder="1" applyAlignment="1">
      <alignment vertical="center" wrapText="1"/>
    </xf>
    <xf numFmtId="168" fontId="11" fillId="0" borderId="65" xfId="0" applyNumberFormat="1" applyFont="1" applyBorder="1" applyAlignment="1">
      <alignment horizontal="right" vertical="center"/>
    </xf>
    <xf numFmtId="170" fontId="24" fillId="13" borderId="65" xfId="1" applyNumberFormat="1" applyFont="1" applyFill="1" applyBorder="1" applyAlignment="1">
      <alignment vertical="center" wrapText="1" readingOrder="1"/>
    </xf>
    <xf numFmtId="167" fontId="24" fillId="0" borderId="65" xfId="0" applyNumberFormat="1" applyFont="1" applyBorder="1" applyAlignment="1">
      <alignment vertical="center" wrapText="1" readingOrder="1"/>
    </xf>
    <xf numFmtId="0" fontId="27" fillId="0" borderId="65" xfId="0" applyFont="1" applyBorder="1" applyAlignment="1">
      <alignment horizontal="right" vertical="center" wrapText="1" readingOrder="1"/>
    </xf>
    <xf numFmtId="0" fontId="24" fillId="0" borderId="65" xfId="0" applyFont="1" applyBorder="1" applyAlignment="1">
      <alignment horizontal="center" vertical="center" wrapText="1" readingOrder="1"/>
    </xf>
    <xf numFmtId="0" fontId="24" fillId="13" borderId="68" xfId="0" applyFont="1" applyFill="1" applyBorder="1" applyAlignment="1">
      <alignment horizontal="center" vertical="center" wrapText="1" readingOrder="1"/>
    </xf>
    <xf numFmtId="0" fontId="24" fillId="0" borderId="68" xfId="0" applyFont="1" applyBorder="1" applyAlignment="1">
      <alignment horizontal="center" vertical="center" wrapText="1" readingOrder="1"/>
    </xf>
    <xf numFmtId="0" fontId="11" fillId="0" borderId="65" xfId="0" applyFont="1" applyBorder="1" applyAlignment="1">
      <alignment vertical="center"/>
    </xf>
    <xf numFmtId="0" fontId="24" fillId="0" borderId="65" xfId="0" applyFont="1" applyBorder="1" applyAlignment="1">
      <alignment horizontal="right" vertical="center" wrapText="1" readingOrder="1"/>
    </xf>
    <xf numFmtId="167" fontId="11" fillId="13" borderId="65" xfId="0" applyNumberFormat="1" applyFont="1" applyFill="1" applyBorder="1" applyAlignment="1">
      <alignment vertical="center"/>
    </xf>
    <xf numFmtId="169" fontId="11" fillId="0" borderId="65" xfId="0" applyNumberFormat="1" applyFont="1" applyBorder="1" applyAlignment="1">
      <alignment horizontal="right" vertical="center"/>
    </xf>
    <xf numFmtId="169" fontId="11" fillId="13" borderId="65" xfId="0" applyNumberFormat="1" applyFont="1" applyFill="1" applyBorder="1" applyAlignment="1">
      <alignment horizontal="right" vertical="center"/>
    </xf>
    <xf numFmtId="170" fontId="24" fillId="13" borderId="68" xfId="1" applyNumberFormat="1" applyFont="1" applyFill="1" applyBorder="1" applyAlignment="1">
      <alignment horizontal="right" vertical="center" wrapText="1" readingOrder="1"/>
    </xf>
    <xf numFmtId="167" fontId="24" fillId="0" borderId="68" xfId="0" applyNumberFormat="1" applyFont="1" applyBorder="1" applyAlignment="1">
      <alignment horizontal="right" vertical="center" wrapText="1" readingOrder="1"/>
    </xf>
    <xf numFmtId="167" fontId="24" fillId="13" borderId="68" xfId="0" applyNumberFormat="1" applyFont="1" applyFill="1" applyBorder="1" applyAlignment="1">
      <alignment horizontal="right" vertical="center"/>
    </xf>
    <xf numFmtId="169" fontId="11" fillId="0" borderId="68" xfId="0" applyNumberFormat="1" applyFont="1" applyBorder="1" applyAlignment="1">
      <alignment horizontal="right" vertical="center"/>
    </xf>
    <xf numFmtId="0" fontId="11" fillId="13" borderId="68" xfId="0" applyFont="1" applyFill="1" applyBorder="1" applyAlignment="1">
      <alignment horizontal="right" vertical="center"/>
    </xf>
    <xf numFmtId="169" fontId="11" fillId="13" borderId="68" xfId="0" applyNumberFormat="1" applyFont="1" applyFill="1" applyBorder="1" applyAlignment="1">
      <alignment horizontal="right" vertical="center"/>
    </xf>
    <xf numFmtId="0" fontId="24" fillId="0" borderId="68" xfId="0" applyFont="1" applyBorder="1" applyAlignment="1">
      <alignment horizontal="right" vertical="center" wrapText="1" readingOrder="1"/>
    </xf>
    <xf numFmtId="0" fontId="24" fillId="13" borderId="0" xfId="0" applyFont="1" applyFill="1" applyAlignment="1">
      <alignment horizontal="right" vertical="center"/>
    </xf>
    <xf numFmtId="0" fontId="24" fillId="0" borderId="0" xfId="0" applyFont="1" applyAlignment="1">
      <alignment horizontal="right" vertical="center"/>
    </xf>
    <xf numFmtId="169" fontId="24" fillId="0" borderId="0" xfId="0" applyNumberFormat="1" applyFont="1" applyAlignment="1">
      <alignment horizontal="right" vertical="center"/>
    </xf>
    <xf numFmtId="0" fontId="8" fillId="0" borderId="0" xfId="0" applyFont="1" applyAlignment="1">
      <alignment horizontal="center" vertical="center"/>
    </xf>
    <xf numFmtId="0" fontId="11" fillId="0" borderId="65" xfId="0" applyFont="1" applyBorder="1" applyAlignment="1">
      <alignment horizontal="center" vertical="center"/>
    </xf>
    <xf numFmtId="168" fontId="24" fillId="13" borderId="68" xfId="0" applyNumberFormat="1" applyFont="1" applyFill="1" applyBorder="1" applyAlignment="1">
      <alignment horizontal="right" vertical="center"/>
    </xf>
    <xf numFmtId="168" fontId="24" fillId="0" borderId="68" xfId="0" applyNumberFormat="1" applyFont="1" applyBorder="1" applyAlignment="1">
      <alignment horizontal="right" vertical="center"/>
    </xf>
    <xf numFmtId="2" fontId="24" fillId="13" borderId="68" xfId="0" applyNumberFormat="1" applyFont="1" applyFill="1" applyBorder="1" applyAlignment="1">
      <alignment horizontal="right" vertical="center"/>
    </xf>
    <xf numFmtId="0" fontId="24" fillId="0" borderId="68" xfId="0" applyFont="1" applyBorder="1" applyAlignment="1">
      <alignment horizontal="right" vertical="center"/>
    </xf>
    <xf numFmtId="0" fontId="24" fillId="13" borderId="64" xfId="0" applyFont="1" applyFill="1" applyBorder="1" applyAlignment="1">
      <alignment horizontal="center" vertical="center" wrapText="1" readingOrder="1"/>
    </xf>
    <xf numFmtId="0" fontId="24" fillId="0" borderId="64" xfId="0" applyFont="1" applyBorder="1" applyAlignment="1">
      <alignment horizontal="center" vertical="center" wrapText="1" readingOrder="1"/>
    </xf>
    <xf numFmtId="0" fontId="24" fillId="13" borderId="65" xfId="0" applyFont="1" applyFill="1" applyBorder="1" applyAlignment="1">
      <alignment horizontal="right" vertical="center" wrapText="1" readingOrder="1"/>
    </xf>
    <xf numFmtId="9" fontId="24" fillId="0" borderId="68" xfId="0" applyNumberFormat="1" applyFont="1" applyBorder="1" applyAlignment="1">
      <alignment horizontal="right" vertical="center" wrapText="1" readingOrder="1"/>
    </xf>
    <xf numFmtId="0" fontId="27" fillId="13" borderId="68" xfId="0" applyFont="1" applyFill="1" applyBorder="1" applyAlignment="1">
      <alignment horizontal="right" vertical="center" wrapText="1" readingOrder="1"/>
    </xf>
    <xf numFmtId="166" fontId="24" fillId="0" borderId="68" xfId="1" applyNumberFormat="1" applyFont="1" applyFill="1" applyBorder="1" applyAlignment="1">
      <alignment horizontal="right" vertical="center" wrapText="1" readingOrder="1"/>
    </xf>
    <xf numFmtId="166" fontId="24" fillId="13" borderId="68" xfId="1" applyNumberFormat="1" applyFont="1" applyFill="1" applyBorder="1" applyAlignment="1">
      <alignment horizontal="right" vertical="center" wrapText="1" readingOrder="1"/>
    </xf>
    <xf numFmtId="166" fontId="24" fillId="0" borderId="68" xfId="0" applyNumberFormat="1" applyFont="1" applyBorder="1" applyAlignment="1">
      <alignment horizontal="right" vertical="center" wrapText="1" readingOrder="1"/>
    </xf>
    <xf numFmtId="166" fontId="24" fillId="13" borderId="68" xfId="0" applyNumberFormat="1" applyFont="1" applyFill="1" applyBorder="1" applyAlignment="1">
      <alignment horizontal="right" vertical="center" wrapText="1" readingOrder="1"/>
    </xf>
    <xf numFmtId="2" fontId="24" fillId="0" borderId="68" xfId="0" applyNumberFormat="1" applyFont="1" applyBorder="1" applyAlignment="1">
      <alignment horizontal="right" vertical="center" wrapText="1" readingOrder="1"/>
    </xf>
    <xf numFmtId="2" fontId="24" fillId="0" borderId="77" xfId="0" applyNumberFormat="1" applyFont="1" applyBorder="1" applyAlignment="1">
      <alignment horizontal="right" vertical="center" wrapText="1" readingOrder="1"/>
    </xf>
    <xf numFmtId="0" fontId="24" fillId="13" borderId="68" xfId="0" applyFont="1" applyFill="1" applyBorder="1" applyAlignment="1">
      <alignment horizontal="right" vertical="center" wrapText="1" readingOrder="1"/>
    </xf>
    <xf numFmtId="0" fontId="27" fillId="0" borderId="68" xfId="0" applyFont="1" applyBorder="1" applyAlignment="1">
      <alignment horizontal="right" vertical="center" wrapText="1" readingOrder="1"/>
    </xf>
    <xf numFmtId="9" fontId="24" fillId="13" borderId="68" xfId="1" applyNumberFormat="1" applyFont="1" applyFill="1" applyBorder="1" applyAlignment="1">
      <alignment horizontal="right" vertical="center" wrapText="1" readingOrder="1"/>
    </xf>
    <xf numFmtId="0" fontId="24" fillId="0" borderId="77" xfId="0" applyFont="1" applyBorder="1" applyAlignment="1">
      <alignment horizontal="right" vertical="center" wrapText="1" readingOrder="1"/>
    </xf>
    <xf numFmtId="43" fontId="27" fillId="13" borderId="68" xfId="1" applyFont="1" applyFill="1" applyBorder="1" applyAlignment="1">
      <alignment wrapText="1" indent="5" readingOrder="1"/>
    </xf>
    <xf numFmtId="43" fontId="27" fillId="0" borderId="68" xfId="1" applyFont="1" applyFill="1" applyBorder="1" applyAlignment="1">
      <alignment vertical="center" wrapText="1" indent="5" readingOrder="1"/>
    </xf>
    <xf numFmtId="43" fontId="18" fillId="13" borderId="77" xfId="1" applyFont="1" applyFill="1" applyBorder="1" applyAlignment="1">
      <alignment wrapText="1" indent="5" readingOrder="1"/>
    </xf>
    <xf numFmtId="2" fontId="24" fillId="13" borderId="68" xfId="0" applyNumberFormat="1" applyFont="1" applyFill="1" applyBorder="1" applyAlignment="1">
      <alignment horizontal="right" vertical="center" wrapText="1" readingOrder="1"/>
    </xf>
    <xf numFmtId="164" fontId="24" fillId="0" borderId="77" xfId="0" applyNumberFormat="1" applyFont="1" applyBorder="1" applyAlignment="1">
      <alignment horizontal="right" vertical="center" wrapText="1" readingOrder="1"/>
    </xf>
    <xf numFmtId="167" fontId="24" fillId="13" borderId="68" xfId="0" applyNumberFormat="1" applyFont="1" applyFill="1" applyBorder="1" applyAlignment="1">
      <alignment horizontal="right" vertical="center" wrapText="1" readingOrder="1"/>
    </xf>
    <xf numFmtId="167" fontId="11" fillId="13" borderId="68" xfId="0" applyNumberFormat="1" applyFont="1" applyFill="1" applyBorder="1"/>
    <xf numFmtId="167" fontId="24" fillId="0" borderId="77" xfId="0" applyNumberFormat="1" applyFont="1" applyBorder="1" applyAlignment="1">
      <alignment horizontal="right" vertical="center" wrapText="1" readingOrder="1"/>
    </xf>
    <xf numFmtId="9" fontId="24" fillId="13" borderId="68" xfId="0" applyNumberFormat="1" applyFont="1" applyFill="1" applyBorder="1" applyAlignment="1">
      <alignment horizontal="right" vertical="center" wrapText="1" readingOrder="1"/>
    </xf>
    <xf numFmtId="0" fontId="24" fillId="13" borderId="77" xfId="0" applyFont="1" applyFill="1" applyBorder="1" applyAlignment="1">
      <alignment horizontal="right" vertical="center" wrapText="1" readingOrder="1"/>
    </xf>
    <xf numFmtId="0" fontId="11" fillId="13" borderId="77" xfId="0" applyFont="1" applyFill="1" applyBorder="1" applyAlignment="1">
      <alignment horizontal="center"/>
    </xf>
    <xf numFmtId="2" fontId="24" fillId="13" borderId="77" xfId="0" applyNumberFormat="1" applyFont="1" applyFill="1" applyBorder="1" applyAlignment="1">
      <alignment horizontal="right" vertical="center" wrapText="1" readingOrder="1"/>
    </xf>
    <xf numFmtId="164" fontId="24" fillId="13" borderId="68" xfId="0" applyNumberFormat="1" applyFont="1" applyFill="1" applyBorder="1" applyAlignment="1">
      <alignment horizontal="right" vertical="center" wrapText="1" readingOrder="1"/>
    </xf>
    <xf numFmtId="2" fontId="31" fillId="23" borderId="39" xfId="0" applyNumberFormat="1" applyFont="1" applyFill="1" applyBorder="1" applyAlignment="1">
      <alignment horizontal="right"/>
    </xf>
    <xf numFmtId="0" fontId="20" fillId="26" borderId="79" xfId="0" applyFont="1" applyFill="1" applyBorder="1" applyAlignment="1">
      <alignment horizontal="center" vertical="center"/>
    </xf>
    <xf numFmtId="0" fontId="24" fillId="0" borderId="76" xfId="0" applyFont="1" applyBorder="1" applyAlignment="1">
      <alignment horizontal="center" vertical="center" wrapText="1" readingOrder="1"/>
    </xf>
    <xf numFmtId="0" fontId="11" fillId="0" borderId="76" xfId="0" applyFont="1" applyBorder="1" applyAlignment="1">
      <alignment horizontal="center" vertical="center"/>
    </xf>
    <xf numFmtId="0" fontId="24" fillId="0" borderId="77" xfId="0" applyFont="1" applyBorder="1" applyAlignment="1">
      <alignment horizontal="right" vertical="center"/>
    </xf>
    <xf numFmtId="0" fontId="41" fillId="0" borderId="0" xfId="0" applyFont="1" applyAlignment="1">
      <alignment vertical="top" wrapText="1"/>
    </xf>
    <xf numFmtId="0" fontId="20" fillId="0" borderId="68" xfId="0" applyFont="1" applyBorder="1" applyAlignment="1">
      <alignment horizontal="right" vertical="center"/>
    </xf>
    <xf numFmtId="0" fontId="20" fillId="0" borderId="65" xfId="0" applyFont="1" applyBorder="1" applyAlignment="1">
      <alignment horizontal="right" vertical="center"/>
    </xf>
    <xf numFmtId="0" fontId="11" fillId="0" borderId="89" xfId="3" applyFont="1" applyFill="1" applyBorder="1" applyAlignment="1">
      <alignment horizontal="center" vertical="center" wrapText="1" readingOrder="1"/>
    </xf>
    <xf numFmtId="0" fontId="11" fillId="0" borderId="87" xfId="3" applyFont="1" applyFill="1" applyBorder="1" applyAlignment="1">
      <alignment horizontal="left" vertical="center" wrapText="1" readingOrder="1"/>
    </xf>
    <xf numFmtId="0" fontId="11" fillId="0" borderId="0" xfId="3" applyFont="1" applyFill="1" applyBorder="1" applyAlignment="1">
      <alignment horizontal="left" vertical="center" wrapText="1" readingOrder="1"/>
    </xf>
    <xf numFmtId="0" fontId="24" fillId="2" borderId="64" xfId="0" applyFont="1" applyFill="1" applyBorder="1" applyAlignment="1">
      <alignment horizontal="center" vertical="center" wrapText="1" readingOrder="1"/>
    </xf>
    <xf numFmtId="0" fontId="24" fillId="0" borderId="91" xfId="0" applyFont="1" applyBorder="1" applyAlignment="1">
      <alignment horizontal="center" vertical="center" wrapText="1" readingOrder="1"/>
    </xf>
    <xf numFmtId="0" fontId="24" fillId="2" borderId="0" xfId="0" applyFont="1" applyFill="1" applyAlignment="1">
      <alignment horizontal="left" vertical="center" wrapText="1" readingOrder="1"/>
    </xf>
    <xf numFmtId="0" fontId="24" fillId="0" borderId="92" xfId="0" applyFont="1" applyBorder="1" applyAlignment="1">
      <alignment horizontal="left" vertical="center" wrapText="1" readingOrder="1"/>
    </xf>
    <xf numFmtId="0" fontId="24" fillId="2" borderId="68" xfId="0" applyFont="1" applyFill="1" applyBorder="1" applyAlignment="1">
      <alignment horizontal="center" vertical="center" wrapText="1" readingOrder="1"/>
    </xf>
    <xf numFmtId="0" fontId="24" fillId="0" borderId="93" xfId="0" applyFont="1" applyBorder="1" applyAlignment="1">
      <alignment horizontal="center" vertical="center" wrapText="1" readingOrder="1"/>
    </xf>
    <xf numFmtId="0" fontId="27" fillId="2" borderId="65" xfId="0" applyFont="1" applyFill="1" applyBorder="1" applyAlignment="1">
      <alignment horizontal="right" vertical="center" wrapText="1"/>
    </xf>
    <xf numFmtId="0" fontId="24" fillId="12" borderId="65" xfId="0" applyFont="1" applyFill="1" applyBorder="1" applyAlignment="1">
      <alignment horizontal="center" vertical="center" wrapText="1" readingOrder="1"/>
    </xf>
    <xf numFmtId="0" fontId="11" fillId="10" borderId="68" xfId="3" applyFont="1" applyBorder="1" applyAlignment="1">
      <alignment horizontal="center" vertical="center" wrapText="1" readingOrder="1"/>
    </xf>
    <xf numFmtId="0" fontId="11" fillId="10" borderId="65" xfId="3" applyFont="1" applyBorder="1" applyAlignment="1">
      <alignment horizontal="center" vertical="center" wrapText="1" readingOrder="1"/>
    </xf>
    <xf numFmtId="0" fontId="11" fillId="10" borderId="65" xfId="3" applyFont="1" applyBorder="1" applyAlignment="1">
      <alignment horizontal="right" vertical="center" wrapText="1" readingOrder="1"/>
    </xf>
    <xf numFmtId="0" fontId="20" fillId="11" borderId="10" xfId="4" applyFont="1" applyBorder="1" applyAlignment="1">
      <alignment horizontal="left" vertical="center" wrapText="1"/>
    </xf>
    <xf numFmtId="0" fontId="20" fillId="11" borderId="10" xfId="4" applyFont="1" applyBorder="1" applyAlignment="1">
      <alignment horizontal="center" vertical="center" wrapText="1"/>
    </xf>
    <xf numFmtId="0" fontId="22" fillId="10" borderId="0" xfId="2" applyFont="1" applyFill="1" applyAlignment="1">
      <alignment vertical="center"/>
    </xf>
    <xf numFmtId="0" fontId="11" fillId="10" borderId="0" xfId="3" applyNumberFormat="1" applyFont="1" applyBorder="1" applyAlignment="1">
      <alignment horizontal="center" vertical="center"/>
    </xf>
    <xf numFmtId="0" fontId="22" fillId="0" borderId="0" xfId="2" applyFont="1" applyFill="1" applyAlignment="1">
      <alignment vertical="center" wrapText="1"/>
    </xf>
    <xf numFmtId="0" fontId="22" fillId="10" borderId="0" xfId="2" applyFont="1" applyFill="1" applyAlignment="1">
      <alignment vertical="center" wrapText="1"/>
    </xf>
    <xf numFmtId="2" fontId="11" fillId="10" borderId="0" xfId="3" applyNumberFormat="1" applyFont="1" applyBorder="1" applyAlignment="1">
      <alignment horizontal="left" vertical="center"/>
    </xf>
    <xf numFmtId="0" fontId="11" fillId="10" borderId="0" xfId="3" applyFont="1" applyBorder="1" applyAlignment="1">
      <alignment horizontal="left" vertical="center"/>
    </xf>
    <xf numFmtId="0" fontId="11" fillId="10" borderId="0" xfId="3" applyNumberFormat="1" applyFont="1" applyBorder="1" applyAlignment="1">
      <alignment horizontal="left" vertical="center"/>
    </xf>
    <xf numFmtId="0" fontId="22" fillId="0" borderId="0" xfId="2" quotePrefix="1" applyFont="1" applyFill="1" applyAlignment="1">
      <alignment vertical="center"/>
    </xf>
    <xf numFmtId="0" fontId="11" fillId="0" borderId="0" xfId="1" applyNumberFormat="1" applyFont="1" applyFill="1" applyBorder="1" applyAlignment="1">
      <alignment horizontal="center" vertical="center"/>
    </xf>
    <xf numFmtId="0" fontId="22" fillId="12" borderId="0" xfId="2" applyFont="1" applyFill="1" applyAlignment="1">
      <alignment vertical="center"/>
    </xf>
    <xf numFmtId="0" fontId="11" fillId="12" borderId="0" xfId="1" applyNumberFormat="1" applyFont="1" applyFill="1" applyBorder="1" applyAlignment="1">
      <alignment horizontal="center" vertical="center"/>
    </xf>
    <xf numFmtId="0" fontId="11" fillId="0" borderId="0" xfId="3" applyNumberFormat="1" applyFont="1" applyFill="1" applyBorder="1" applyAlignment="1">
      <alignment horizontal="center" vertical="center"/>
    </xf>
    <xf numFmtId="0" fontId="11" fillId="12" borderId="0" xfId="0" quotePrefix="1" applyFont="1" applyFill="1" applyAlignment="1">
      <alignment vertical="center"/>
    </xf>
    <xf numFmtId="49" fontId="11" fillId="12" borderId="0" xfId="1" applyNumberFormat="1" applyFont="1" applyFill="1" applyBorder="1" applyAlignment="1">
      <alignment horizontal="center" vertical="center" wrapText="1"/>
    </xf>
    <xf numFmtId="0" fontId="11" fillId="0" borderId="0" xfId="3" applyNumberFormat="1" applyFont="1" applyFill="1" applyBorder="1" applyAlignment="1">
      <alignment horizontal="left" vertical="center"/>
    </xf>
    <xf numFmtId="0" fontId="22" fillId="12" borderId="0" xfId="2" applyFont="1" applyFill="1" applyAlignment="1">
      <alignment vertical="center" wrapText="1"/>
    </xf>
    <xf numFmtId="0" fontId="11" fillId="12" borderId="0" xfId="0" applyFont="1" applyFill="1" applyAlignment="1">
      <alignment vertical="center"/>
    </xf>
    <xf numFmtId="0" fontId="11" fillId="12" borderId="0" xfId="3" applyNumberFormat="1" applyFont="1" applyFill="1" applyBorder="1" applyAlignment="1">
      <alignment horizontal="center" vertical="center"/>
    </xf>
    <xf numFmtId="0" fontId="11" fillId="10" borderId="0" xfId="3" quotePrefix="1" applyFont="1" applyAlignment="1">
      <alignment vertical="center"/>
    </xf>
    <xf numFmtId="0" fontId="11" fillId="10" borderId="0" xfId="3" applyFont="1" applyAlignment="1">
      <alignment vertical="center"/>
    </xf>
    <xf numFmtId="0" fontId="11" fillId="10" borderId="0" xfId="3" applyFont="1" applyAlignment="1">
      <alignment horizontal="center"/>
    </xf>
    <xf numFmtId="0" fontId="11" fillId="10" borderId="0" xfId="3" applyFont="1" applyAlignment="1">
      <alignment horizontal="left" vertical="center"/>
    </xf>
    <xf numFmtId="0" fontId="45" fillId="5" borderId="0" xfId="0" applyFont="1" applyFill="1" applyAlignment="1">
      <alignment horizontal="center" vertical="center" wrapText="1"/>
    </xf>
    <xf numFmtId="2" fontId="45" fillId="5" borderId="0" xfId="0" applyNumberFormat="1" applyFont="1" applyFill="1" applyAlignment="1">
      <alignment horizontal="left" vertical="center" wrapText="1"/>
    </xf>
    <xf numFmtId="0" fontId="46" fillId="0" borderId="0" xfId="2" applyFont="1" applyFill="1" applyBorder="1" applyAlignment="1">
      <alignment horizontal="left" vertical="center"/>
    </xf>
    <xf numFmtId="0" fontId="45" fillId="5" borderId="0" xfId="0" applyFont="1" applyFill="1" applyAlignment="1">
      <alignment horizontal="left" vertical="center" wrapText="1"/>
    </xf>
    <xf numFmtId="0" fontId="22" fillId="10" borderId="0" xfId="2" applyFont="1" applyFill="1" applyAlignment="1">
      <alignment horizontal="left" vertical="center"/>
    </xf>
    <xf numFmtId="0" fontId="22" fillId="0" borderId="0" xfId="2" applyFont="1" applyAlignment="1">
      <alignment horizontal="left" vertical="center"/>
    </xf>
    <xf numFmtId="0" fontId="45" fillId="0" borderId="0" xfId="1" applyNumberFormat="1" applyFont="1" applyFill="1" applyBorder="1" applyAlignment="1">
      <alignment horizontal="center" vertical="center"/>
    </xf>
    <xf numFmtId="0" fontId="45" fillId="0" borderId="0" xfId="1" applyNumberFormat="1" applyFont="1" applyFill="1" applyBorder="1" applyAlignment="1">
      <alignment horizontal="left" vertical="center"/>
    </xf>
    <xf numFmtId="0" fontId="45" fillId="0" borderId="0" xfId="0" applyFont="1" applyAlignment="1">
      <alignment horizontal="left" vertical="center"/>
    </xf>
    <xf numFmtId="0" fontId="22" fillId="10" borderId="0" xfId="2" quotePrefix="1" applyFont="1" applyFill="1"/>
    <xf numFmtId="0" fontId="11" fillId="10" borderId="0" xfId="3" quotePrefix="1" applyFont="1" applyBorder="1" applyAlignment="1">
      <alignment horizontal="left" vertical="center"/>
    </xf>
    <xf numFmtId="0" fontId="46" fillId="0" borderId="0" xfId="2" quotePrefix="1" applyFont="1" applyFill="1" applyBorder="1" applyAlignment="1">
      <alignment horizontal="left" vertical="center"/>
    </xf>
    <xf numFmtId="0" fontId="47" fillId="0" borderId="0" xfId="0" applyFont="1"/>
    <xf numFmtId="0" fontId="11" fillId="5" borderId="0" xfId="2" applyFont="1" applyFill="1" applyBorder="1" applyAlignment="1">
      <alignment horizontal="left" vertical="center" wrapText="1"/>
    </xf>
    <xf numFmtId="2" fontId="45" fillId="5" borderId="0" xfId="0" applyNumberFormat="1" applyFont="1" applyFill="1" applyAlignment="1">
      <alignment horizontal="left" vertical="center"/>
    </xf>
    <xf numFmtId="0" fontId="11" fillId="0" borderId="0" xfId="3" applyFont="1" applyFill="1" applyAlignment="1">
      <alignment horizontal="left" vertical="center"/>
    </xf>
    <xf numFmtId="0" fontId="45" fillId="12" borderId="0" xfId="0" applyFont="1" applyFill="1" applyAlignment="1">
      <alignment horizontal="left" vertical="center"/>
    </xf>
    <xf numFmtId="49" fontId="45" fillId="12" borderId="0" xfId="1" applyNumberFormat="1" applyFont="1" applyFill="1" applyBorder="1" applyAlignment="1">
      <alignment horizontal="left" vertical="center"/>
    </xf>
    <xf numFmtId="0" fontId="45" fillId="12" borderId="0" xfId="1" applyNumberFormat="1" applyFont="1" applyFill="1" applyBorder="1" applyAlignment="1">
      <alignment horizontal="left" vertical="center" wrapText="1"/>
    </xf>
    <xf numFmtId="0" fontId="11" fillId="0" borderId="0" xfId="3" applyNumberFormat="1" applyFont="1" applyFill="1" applyBorder="1" applyAlignment="1">
      <alignment horizontal="left" vertical="center" wrapText="1"/>
    </xf>
    <xf numFmtId="0" fontId="11" fillId="12" borderId="0" xfId="0" applyFont="1" applyFill="1"/>
    <xf numFmtId="0" fontId="20" fillId="14" borderId="4" xfId="0" applyFont="1" applyFill="1" applyBorder="1" applyAlignment="1">
      <alignment vertical="center" wrapText="1"/>
    </xf>
    <xf numFmtId="0" fontId="20" fillId="11" borderId="28" xfId="4" applyFont="1" applyBorder="1" applyAlignment="1">
      <alignment horizontal="left" vertical="center" wrapText="1"/>
    </xf>
    <xf numFmtId="0" fontId="20" fillId="11" borderId="28" xfId="4" applyFont="1" applyBorder="1" applyAlignment="1">
      <alignment horizontal="center" vertical="center" wrapText="1"/>
    </xf>
    <xf numFmtId="0" fontId="24" fillId="2" borderId="65" xfId="0" applyFont="1" applyFill="1" applyBorder="1" applyAlignment="1">
      <alignment horizontal="center" vertical="center" wrapText="1" readingOrder="1"/>
    </xf>
    <xf numFmtId="0" fontId="27" fillId="0" borderId="0" xfId="0" applyFont="1" applyAlignment="1">
      <alignment horizontal="left" vertical="center" wrapText="1" indent="1" readingOrder="1"/>
    </xf>
    <xf numFmtId="0" fontId="24" fillId="0" borderId="77" xfId="0" applyFont="1" applyBorder="1" applyAlignment="1">
      <alignment horizontal="center" vertical="center" wrapText="1" readingOrder="1"/>
    </xf>
    <xf numFmtId="0" fontId="20" fillId="13" borderId="1" xfId="4" applyFont="1" applyFill="1" applyBorder="1" applyAlignment="1">
      <alignment vertical="center" wrapText="1" readingOrder="1"/>
    </xf>
    <xf numFmtId="0" fontId="20" fillId="13" borderId="90" xfId="4" applyFont="1" applyFill="1" applyBorder="1" applyAlignment="1">
      <alignment horizontal="center" vertical="center" wrapText="1" readingOrder="1"/>
    </xf>
    <xf numFmtId="0" fontId="11" fillId="3" borderId="0" xfId="0" applyFont="1" applyFill="1"/>
    <xf numFmtId="0" fontId="20" fillId="0" borderId="0" xfId="4" applyFont="1" applyFill="1" applyBorder="1" applyAlignment="1">
      <alignment horizontal="right" vertical="center" wrapText="1"/>
    </xf>
    <xf numFmtId="0" fontId="11" fillId="0" borderId="52" xfId="0" quotePrefix="1" applyFont="1" applyBorder="1" applyAlignment="1">
      <alignment vertical="center"/>
    </xf>
    <xf numFmtId="0" fontId="11" fillId="0" borderId="77" xfId="0" applyFont="1" applyBorder="1" applyAlignment="1">
      <alignment horizontal="center" vertical="center"/>
    </xf>
    <xf numFmtId="0" fontId="20" fillId="26" borderId="70" xfId="0" applyFont="1" applyFill="1" applyBorder="1" applyAlignment="1">
      <alignment horizontal="right" vertical="center"/>
    </xf>
    <xf numFmtId="0" fontId="29" fillId="9" borderId="4" xfId="0" applyFont="1" applyFill="1" applyBorder="1" applyAlignment="1">
      <alignment horizontal="center" vertical="center" wrapText="1" readingOrder="1"/>
    </xf>
    <xf numFmtId="9" fontId="24" fillId="0" borderId="68" xfId="0" applyNumberFormat="1" applyFont="1" applyBorder="1" applyAlignment="1">
      <alignment horizontal="center" vertical="center" wrapText="1" readingOrder="1"/>
    </xf>
    <xf numFmtId="9" fontId="24" fillId="13" borderId="68" xfId="0" applyNumberFormat="1" applyFont="1" applyFill="1" applyBorder="1" applyAlignment="1">
      <alignment horizontal="center" vertical="center" wrapText="1" readingOrder="1"/>
    </xf>
    <xf numFmtId="0" fontId="24" fillId="13" borderId="77" xfId="0" applyFont="1" applyFill="1" applyBorder="1" applyAlignment="1">
      <alignment horizontal="center" vertical="center" wrapText="1" readingOrder="1"/>
    </xf>
    <xf numFmtId="0" fontId="24" fillId="0" borderId="52" xfId="0" applyFont="1" applyBorder="1" applyAlignment="1">
      <alignment horizontal="center" vertical="center" wrapText="1" readingOrder="1"/>
    </xf>
    <xf numFmtId="9" fontId="24" fillId="13" borderId="0" xfId="0" applyNumberFormat="1" applyFont="1" applyFill="1" applyAlignment="1">
      <alignment horizontal="center" vertical="center" wrapText="1" readingOrder="1"/>
    </xf>
    <xf numFmtId="0" fontId="24" fillId="13" borderId="52" xfId="0" applyFont="1" applyFill="1" applyBorder="1" applyAlignment="1">
      <alignment horizontal="center" vertical="center" wrapText="1" readingOrder="1"/>
    </xf>
    <xf numFmtId="0" fontId="11" fillId="13" borderId="0" xfId="0" applyFont="1" applyFill="1" applyAlignment="1">
      <alignment vertical="center"/>
    </xf>
    <xf numFmtId="0" fontId="11" fillId="13" borderId="0" xfId="0" applyFont="1" applyFill="1" applyAlignment="1">
      <alignment horizontal="center" vertical="center"/>
    </xf>
    <xf numFmtId="0" fontId="11" fillId="13" borderId="0" xfId="3" applyFont="1" applyFill="1" applyBorder="1" applyAlignment="1">
      <alignment horizontal="left" vertical="center" wrapText="1" readingOrder="1"/>
    </xf>
    <xf numFmtId="0" fontId="11" fillId="13" borderId="64" xfId="3" applyFont="1" applyFill="1" applyBorder="1" applyAlignment="1">
      <alignment horizontal="center" vertical="center" wrapText="1" readingOrder="1"/>
    </xf>
    <xf numFmtId="0" fontId="20" fillId="10" borderId="52" xfId="3" applyFont="1" applyBorder="1" applyAlignment="1">
      <alignment vertical="center" wrapText="1" readingOrder="1"/>
    </xf>
    <xf numFmtId="0" fontId="11" fillId="10" borderId="77" xfId="3" applyFont="1" applyBorder="1" applyAlignment="1">
      <alignment horizontal="center" vertical="center" wrapText="1" readingOrder="1"/>
    </xf>
    <xf numFmtId="0" fontId="11" fillId="10" borderId="74" xfId="3" applyFont="1" applyBorder="1" applyAlignment="1">
      <alignment horizontal="center" vertical="center" wrapText="1" readingOrder="1"/>
    </xf>
    <xf numFmtId="0" fontId="11" fillId="10" borderId="74" xfId="3" applyFont="1" applyBorder="1" applyAlignment="1">
      <alignment vertical="center" wrapText="1" readingOrder="1"/>
    </xf>
    <xf numFmtId="0" fontId="11" fillId="10" borderId="74" xfId="3" applyFont="1" applyBorder="1" applyAlignment="1">
      <alignment horizontal="right" vertical="center" wrapText="1" readingOrder="1"/>
    </xf>
    <xf numFmtId="0" fontId="20" fillId="13" borderId="9" xfId="4" applyFont="1" applyFill="1" applyBorder="1"/>
    <xf numFmtId="0" fontId="11" fillId="13" borderId="0" xfId="3" applyFont="1" applyFill="1" applyBorder="1" applyAlignment="1">
      <alignment vertical="center" wrapText="1"/>
    </xf>
    <xf numFmtId="0" fontId="11" fillId="0" borderId="4" xfId="0" applyFont="1" applyBorder="1" applyAlignment="1">
      <alignment vertical="center" wrapText="1"/>
    </xf>
    <xf numFmtId="0" fontId="20" fillId="13" borderId="96" xfId="4" applyFont="1" applyFill="1" applyBorder="1" applyAlignment="1">
      <alignment horizontal="center" vertical="center" wrapText="1" readingOrder="1"/>
    </xf>
    <xf numFmtId="0" fontId="11" fillId="0" borderId="68" xfId="3" applyFont="1" applyFill="1" applyBorder="1" applyAlignment="1">
      <alignment horizontal="center" vertical="center" wrapText="1" readingOrder="1"/>
    </xf>
    <xf numFmtId="0" fontId="11" fillId="13" borderId="68" xfId="3" applyFont="1" applyFill="1" applyBorder="1" applyAlignment="1">
      <alignment horizontal="center" vertical="center"/>
    </xf>
    <xf numFmtId="0" fontId="11" fillId="0" borderId="98" xfId="0" applyFont="1" applyBorder="1" applyAlignment="1">
      <alignment horizontal="center" vertical="center"/>
    </xf>
    <xf numFmtId="0" fontId="20" fillId="13" borderId="72" xfId="4" applyFont="1" applyFill="1" applyBorder="1" applyAlignment="1">
      <alignment horizontal="right" vertical="center" wrapText="1" readingOrder="1"/>
    </xf>
    <xf numFmtId="0" fontId="11" fillId="13" borderId="65" xfId="3" applyFont="1" applyFill="1" applyBorder="1" applyAlignment="1">
      <alignment horizontal="right" vertical="center"/>
    </xf>
    <xf numFmtId="0" fontId="11" fillId="0" borderId="66" xfId="0" applyFont="1" applyBorder="1" applyAlignment="1">
      <alignment horizontal="right" vertical="center"/>
    </xf>
    <xf numFmtId="0" fontId="27" fillId="13" borderId="65" xfId="0" applyFont="1" applyFill="1" applyBorder="1" applyAlignment="1">
      <alignment horizontal="right" vertical="center" wrapText="1"/>
    </xf>
    <xf numFmtId="0" fontId="27" fillId="0" borderId="65" xfId="0" applyFont="1" applyBorder="1" applyAlignment="1">
      <alignment horizontal="right" vertical="center" wrapText="1"/>
    </xf>
    <xf numFmtId="0" fontId="24" fillId="5" borderId="0" xfId="0" applyFont="1" applyFill="1" applyAlignment="1">
      <alignment vertical="center" wrapText="1"/>
    </xf>
    <xf numFmtId="0" fontId="24" fillId="13" borderId="0" xfId="0" applyFont="1" applyFill="1" applyAlignment="1">
      <alignment vertical="center" wrapText="1"/>
    </xf>
    <xf numFmtId="0" fontId="24" fillId="5" borderId="0" xfId="0" quotePrefix="1" applyFont="1" applyFill="1" applyAlignment="1">
      <alignment horizontal="left" vertical="center" wrapText="1"/>
    </xf>
    <xf numFmtId="0" fontId="24" fillId="0" borderId="0" xfId="0" applyFont="1" applyAlignment="1">
      <alignment vertical="center" wrapText="1"/>
    </xf>
    <xf numFmtId="0" fontId="24" fillId="13" borderId="0" xfId="0" quotePrefix="1" applyFont="1" applyFill="1" applyAlignment="1">
      <alignment horizontal="left" vertical="center" wrapText="1"/>
    </xf>
    <xf numFmtId="0" fontId="24" fillId="5" borderId="64" xfId="0" applyFont="1" applyFill="1" applyBorder="1" applyAlignment="1">
      <alignment horizontal="center" vertical="center" wrapText="1"/>
    </xf>
    <xf numFmtId="0" fontId="24" fillId="13" borderId="64" xfId="0" applyFont="1" applyFill="1" applyBorder="1" applyAlignment="1">
      <alignment horizontal="center" vertical="center" wrapText="1"/>
    </xf>
    <xf numFmtId="0" fontId="11" fillId="0" borderId="64" xfId="0" applyFont="1" applyBorder="1" applyAlignment="1">
      <alignment horizontal="center" vertical="center" wrapText="1"/>
    </xf>
    <xf numFmtId="0" fontId="11" fillId="13" borderId="64" xfId="3" applyFont="1" applyFill="1" applyBorder="1" applyAlignment="1">
      <alignment horizontal="center" vertical="center" wrapText="1"/>
    </xf>
    <xf numFmtId="0" fontId="24" fillId="13" borderId="68" xfId="0" applyFont="1" applyFill="1" applyBorder="1" applyAlignment="1">
      <alignment horizontal="center" vertical="center" wrapText="1"/>
    </xf>
    <xf numFmtId="0" fontId="24" fillId="5" borderId="68" xfId="0" applyFont="1" applyFill="1" applyBorder="1" applyAlignment="1">
      <alignment vertical="center" wrapText="1"/>
    </xf>
    <xf numFmtId="0" fontId="11" fillId="0" borderId="68" xfId="0" applyFont="1" applyBorder="1" applyAlignment="1">
      <alignment horizontal="right" vertical="center" wrapText="1"/>
    </xf>
    <xf numFmtId="0" fontId="24" fillId="5" borderId="64" xfId="0" applyFont="1" applyFill="1" applyBorder="1" applyAlignment="1">
      <alignment horizontal="right" vertical="center" wrapText="1"/>
    </xf>
    <xf numFmtId="0" fontId="24" fillId="0" borderId="68" xfId="0" applyFont="1" applyBorder="1" applyAlignment="1">
      <alignment horizontal="center" vertical="center" wrapText="1"/>
    </xf>
    <xf numFmtId="0" fontId="11" fillId="10" borderId="0" xfId="3" applyFont="1" applyBorder="1" applyAlignment="1">
      <alignment horizontal="left" vertical="center" wrapText="1" readingOrder="1"/>
    </xf>
    <xf numFmtId="0" fontId="31" fillId="3" borderId="0" xfId="0" applyFont="1" applyFill="1" applyAlignment="1">
      <alignment horizontal="left" vertical="center" wrapText="1" readingOrder="1"/>
    </xf>
    <xf numFmtId="0" fontId="31" fillId="12" borderId="0" xfId="0" applyFont="1" applyFill="1" applyAlignment="1">
      <alignment horizontal="left" vertical="center" wrapText="1" readingOrder="1"/>
    </xf>
    <xf numFmtId="0" fontId="31" fillId="2" borderId="68" xfId="0" applyFont="1" applyFill="1" applyBorder="1" applyAlignment="1">
      <alignment horizontal="center" vertical="center" wrapText="1" readingOrder="1"/>
    </xf>
    <xf numFmtId="0" fontId="31" fillId="3" borderId="68" xfId="0" applyFont="1" applyFill="1" applyBorder="1" applyAlignment="1">
      <alignment horizontal="center" vertical="center" wrapText="1" readingOrder="1"/>
    </xf>
    <xf numFmtId="0" fontId="31" fillId="12" borderId="68" xfId="0" applyFont="1" applyFill="1" applyBorder="1" applyAlignment="1">
      <alignment horizontal="center" vertical="center" wrapText="1" readingOrder="1"/>
    </xf>
    <xf numFmtId="49" fontId="27" fillId="3" borderId="65" xfId="0" applyNumberFormat="1" applyFont="1" applyFill="1" applyBorder="1" applyAlignment="1">
      <alignment horizontal="right" vertical="center" wrapText="1"/>
    </xf>
    <xf numFmtId="49" fontId="24" fillId="12" borderId="65" xfId="0" applyNumberFormat="1" applyFont="1" applyFill="1" applyBorder="1" applyAlignment="1">
      <alignment horizontal="right" vertical="center" wrapText="1" readingOrder="1"/>
    </xf>
    <xf numFmtId="0" fontId="31" fillId="2" borderId="65" xfId="0" applyFont="1" applyFill="1" applyBorder="1" applyAlignment="1">
      <alignment horizontal="right" vertical="center" wrapText="1" readingOrder="1"/>
    </xf>
    <xf numFmtId="0" fontId="31" fillId="12" borderId="65" xfId="0" applyFont="1" applyFill="1" applyBorder="1" applyAlignment="1">
      <alignment horizontal="right" vertical="center" wrapText="1" readingOrder="1"/>
    </xf>
    <xf numFmtId="0" fontId="31" fillId="2" borderId="65" xfId="0" applyFont="1" applyFill="1" applyBorder="1" applyAlignment="1">
      <alignment horizontal="center" vertical="center" wrapText="1" readingOrder="1"/>
    </xf>
    <xf numFmtId="0" fontId="31" fillId="3" borderId="65" xfId="0" applyFont="1" applyFill="1" applyBorder="1" applyAlignment="1">
      <alignment horizontal="center" vertical="center" wrapText="1" readingOrder="1"/>
    </xf>
    <xf numFmtId="0" fontId="31" fillId="12" borderId="65" xfId="0" applyFont="1" applyFill="1" applyBorder="1" applyAlignment="1">
      <alignment horizontal="center" vertical="center" wrapText="1" readingOrder="1"/>
    </xf>
    <xf numFmtId="0" fontId="11" fillId="3" borderId="52" xfId="0" applyFont="1" applyFill="1" applyBorder="1" applyAlignment="1">
      <alignment vertical="center" wrapText="1"/>
    </xf>
    <xf numFmtId="0" fontId="11" fillId="3" borderId="77" xfId="0" applyFont="1" applyFill="1" applyBorder="1" applyAlignment="1">
      <alignment horizontal="center" vertical="center"/>
    </xf>
    <xf numFmtId="0" fontId="11" fillId="3" borderId="74" xfId="0" applyFont="1" applyFill="1" applyBorder="1" applyAlignment="1">
      <alignment horizontal="center" vertical="center"/>
    </xf>
    <xf numFmtId="0" fontId="11" fillId="3" borderId="74" xfId="0" applyFont="1" applyFill="1" applyBorder="1" applyAlignment="1">
      <alignment horizontal="right" vertical="center"/>
    </xf>
    <xf numFmtId="49" fontId="11" fillId="3" borderId="74" xfId="0" applyNumberFormat="1" applyFont="1" applyFill="1" applyBorder="1" applyAlignment="1">
      <alignment horizontal="right" vertical="center"/>
    </xf>
    <xf numFmtId="0" fontId="30" fillId="13" borderId="0" xfId="0" applyFont="1" applyFill="1" applyAlignment="1">
      <alignment vertical="center" wrapText="1" readingOrder="1"/>
    </xf>
    <xf numFmtId="0" fontId="31" fillId="5" borderId="0" xfId="0" applyFont="1" applyFill="1" applyAlignment="1">
      <alignment horizontal="left" vertical="center" wrapText="1" readingOrder="1"/>
    </xf>
    <xf numFmtId="0" fontId="29" fillId="13" borderId="68" xfId="0" applyFont="1" applyFill="1" applyBorder="1" applyAlignment="1">
      <alignment horizontal="center" vertical="center" wrapText="1" readingOrder="1"/>
    </xf>
    <xf numFmtId="0" fontId="31" fillId="5" borderId="68" xfId="0" applyFont="1" applyFill="1" applyBorder="1" applyAlignment="1">
      <alignment horizontal="center" vertical="center" wrapText="1" readingOrder="1"/>
    </xf>
    <xf numFmtId="0" fontId="29" fillId="13" borderId="65" xfId="0" applyFont="1" applyFill="1" applyBorder="1" applyAlignment="1">
      <alignment horizontal="right" vertical="center" wrapText="1" readingOrder="1"/>
    </xf>
    <xf numFmtId="49" fontId="31" fillId="5" borderId="65" xfId="1" applyNumberFormat="1" applyFont="1" applyFill="1" applyBorder="1" applyAlignment="1">
      <alignment horizontal="right" vertical="center" wrapText="1" readingOrder="1"/>
    </xf>
    <xf numFmtId="0" fontId="31" fillId="5" borderId="65" xfId="0" applyFont="1" applyFill="1" applyBorder="1" applyAlignment="1">
      <alignment horizontal="right" vertical="center" wrapText="1" readingOrder="1"/>
    </xf>
    <xf numFmtId="0" fontId="20" fillId="13" borderId="99" xfId="4" applyFont="1" applyFill="1" applyBorder="1" applyAlignment="1">
      <alignment vertical="center" wrapText="1" readingOrder="1"/>
    </xf>
    <xf numFmtId="0" fontId="20" fillId="13" borderId="99" xfId="4" applyFont="1" applyFill="1" applyBorder="1" applyAlignment="1">
      <alignment horizontal="center" vertical="center" wrapText="1" readingOrder="1"/>
    </xf>
    <xf numFmtId="0" fontId="20" fillId="13" borderId="97" xfId="4" applyFont="1" applyFill="1" applyBorder="1" applyAlignment="1">
      <alignment vertical="center" wrapText="1" readingOrder="1"/>
    </xf>
    <xf numFmtId="0" fontId="24" fillId="2" borderId="0" xfId="0" applyFont="1" applyFill="1" applyAlignment="1">
      <alignment horizontal="center" vertical="center" wrapText="1" readingOrder="1"/>
    </xf>
    <xf numFmtId="0" fontId="20" fillId="13" borderId="52" xfId="4" applyFont="1" applyFill="1" applyBorder="1" applyAlignment="1">
      <alignment vertical="center" wrapText="1" readingOrder="1"/>
    </xf>
    <xf numFmtId="0" fontId="20" fillId="13" borderId="77" xfId="4" applyFont="1" applyFill="1" applyBorder="1" applyAlignment="1">
      <alignment horizontal="center" vertical="center" wrapText="1" readingOrder="1"/>
    </xf>
    <xf numFmtId="0" fontId="20" fillId="13" borderId="74" xfId="4" applyFont="1" applyFill="1" applyBorder="1" applyAlignment="1">
      <alignment horizontal="center" vertical="center" wrapText="1" readingOrder="1"/>
    </xf>
    <xf numFmtId="0" fontId="20" fillId="13" borderId="77" xfId="4" applyFont="1" applyFill="1" applyBorder="1" applyAlignment="1">
      <alignment horizontal="right" vertical="center" wrapText="1" readingOrder="1"/>
    </xf>
    <xf numFmtId="0" fontId="20" fillId="13" borderId="52" xfId="4" applyFont="1" applyFill="1" applyBorder="1" applyAlignment="1">
      <alignment vertical="center" wrapText="1"/>
    </xf>
    <xf numFmtId="0" fontId="20" fillId="13" borderId="76" xfId="4" applyFont="1" applyFill="1" applyBorder="1" applyAlignment="1">
      <alignment horizontal="center" vertical="center" wrapText="1"/>
    </xf>
    <xf numFmtId="0" fontId="20" fillId="13" borderId="76" xfId="4" applyFont="1" applyFill="1" applyBorder="1" applyAlignment="1">
      <alignment horizontal="right" vertical="center" wrapText="1"/>
    </xf>
    <xf numFmtId="0" fontId="20" fillId="13" borderId="77" xfId="4" applyFont="1" applyFill="1" applyBorder="1" applyAlignment="1">
      <alignment horizontal="right" vertical="center" wrapText="1"/>
    </xf>
    <xf numFmtId="0" fontId="20" fillId="13" borderId="71" xfId="4" applyFont="1" applyFill="1" applyBorder="1" applyAlignment="1">
      <alignment vertical="center" wrapText="1"/>
    </xf>
    <xf numFmtId="0" fontId="20" fillId="13" borderId="100" xfId="4" applyFont="1" applyFill="1" applyBorder="1" applyAlignment="1">
      <alignment horizontal="center" vertical="center" wrapText="1"/>
    </xf>
    <xf numFmtId="0" fontId="20" fillId="13" borderId="101" xfId="4" applyFont="1" applyFill="1" applyBorder="1" applyAlignment="1">
      <alignment horizontal="right" vertical="center" wrapText="1"/>
    </xf>
    <xf numFmtId="0" fontId="20" fillId="13" borderId="71" xfId="4" applyFont="1" applyFill="1" applyBorder="1" applyAlignment="1">
      <alignment vertical="center" wrapText="1" readingOrder="1"/>
    </xf>
    <xf numFmtId="0" fontId="20" fillId="13" borderId="100" xfId="4" applyFont="1" applyFill="1" applyBorder="1" applyAlignment="1">
      <alignment horizontal="center" vertical="center" wrapText="1" readingOrder="1"/>
    </xf>
    <xf numFmtId="0" fontId="20" fillId="13" borderId="101" xfId="4" applyFont="1" applyFill="1" applyBorder="1" applyAlignment="1">
      <alignment horizontal="right" vertical="center" wrapText="1" readingOrder="1"/>
    </xf>
    <xf numFmtId="0" fontId="29" fillId="0" borderId="52" xfId="0" applyFont="1" applyBorder="1" applyAlignment="1">
      <alignment vertical="center" wrapText="1" readingOrder="1"/>
    </xf>
    <xf numFmtId="0" fontId="29" fillId="0" borderId="77" xfId="0" applyFont="1" applyBorder="1" applyAlignment="1">
      <alignment horizontal="center" vertical="center" wrapText="1" readingOrder="1"/>
    </xf>
    <xf numFmtId="0" fontId="29" fillId="0" borderId="74" xfId="0" applyFont="1" applyBorder="1" applyAlignment="1">
      <alignment horizontal="center" vertical="center" wrapText="1" readingOrder="1"/>
    </xf>
    <xf numFmtId="0" fontId="29" fillId="0" borderId="74" xfId="0" applyFont="1" applyBorder="1" applyAlignment="1">
      <alignment vertical="center" wrapText="1" readingOrder="1"/>
    </xf>
    <xf numFmtId="0" fontId="29" fillId="0" borderId="74" xfId="0" applyFont="1" applyBorder="1" applyAlignment="1">
      <alignment horizontal="right" vertical="center" wrapText="1" readingOrder="1"/>
    </xf>
    <xf numFmtId="0" fontId="11" fillId="0" borderId="52" xfId="0" applyFont="1" applyBorder="1" applyAlignment="1">
      <alignment vertical="center" wrapText="1"/>
    </xf>
    <xf numFmtId="0" fontId="20" fillId="0" borderId="0" xfId="0" applyFont="1" applyAlignment="1">
      <alignment horizontal="left" vertical="center"/>
    </xf>
    <xf numFmtId="0" fontId="11" fillId="0" borderId="0" xfId="0" quotePrefix="1" applyFont="1" applyAlignment="1">
      <alignment horizontal="left" vertical="center"/>
    </xf>
    <xf numFmtId="9" fontId="39" fillId="13" borderId="0" xfId="0" applyNumberFormat="1" applyFont="1" applyFill="1" applyAlignment="1">
      <alignment horizontal="right"/>
    </xf>
    <xf numFmtId="9" fontId="39" fillId="13" borderId="52" xfId="0" applyNumberFormat="1" applyFont="1" applyFill="1" applyBorder="1" applyAlignment="1">
      <alignment horizontal="right"/>
    </xf>
    <xf numFmtId="9" fontId="39" fillId="13" borderId="77" xfId="0" applyNumberFormat="1" applyFont="1" applyFill="1" applyBorder="1" applyAlignment="1">
      <alignment horizontal="right"/>
    </xf>
    <xf numFmtId="9" fontId="39" fillId="13" borderId="68" xfId="0" applyNumberFormat="1" applyFont="1" applyFill="1" applyBorder="1" applyAlignment="1">
      <alignment horizontal="right"/>
    </xf>
    <xf numFmtId="0" fontId="39" fillId="0" borderId="15" xfId="0" applyFont="1" applyBorder="1" applyAlignment="1">
      <alignment horizontal="right"/>
    </xf>
    <xf numFmtId="9" fontId="39" fillId="0" borderId="68" xfId="0" applyNumberFormat="1" applyFont="1" applyBorder="1" applyAlignment="1">
      <alignment horizontal="right"/>
    </xf>
    <xf numFmtId="9" fontId="39" fillId="0" borderId="0" xfId="0" applyNumberFormat="1" applyFont="1" applyAlignment="1">
      <alignment horizontal="right"/>
    </xf>
    <xf numFmtId="0" fontId="24" fillId="13" borderId="0" xfId="0" applyFont="1" applyFill="1"/>
    <xf numFmtId="0" fontId="24" fillId="0" borderId="0" xfId="0" applyFont="1"/>
    <xf numFmtId="9" fontId="39" fillId="0" borderId="0" xfId="0" applyNumberFormat="1" applyFont="1" applyAlignment="1">
      <alignment horizontal="right" vertical="center"/>
    </xf>
    <xf numFmtId="0" fontId="39" fillId="0" borderId="15" xfId="0" applyFont="1" applyBorder="1" applyAlignment="1">
      <alignment horizontal="right" vertical="center"/>
    </xf>
    <xf numFmtId="0" fontId="20" fillId="0" borderId="0" xfId="0" applyFont="1"/>
    <xf numFmtId="0" fontId="43" fillId="0" borderId="68" xfId="0" applyFont="1" applyBorder="1" applyAlignment="1">
      <alignment horizontal="right" vertical="center"/>
    </xf>
    <xf numFmtId="0" fontId="43" fillId="0" borderId="0" xfId="0" applyFont="1" applyAlignment="1">
      <alignment horizontal="right" vertical="center"/>
    </xf>
    <xf numFmtId="0" fontId="43" fillId="0" borderId="0" xfId="0" applyFont="1" applyAlignment="1">
      <alignment horizontal="right" vertical="center" wrapText="1"/>
    </xf>
    <xf numFmtId="0" fontId="43" fillId="0" borderId="0" xfId="0" applyFont="1" applyAlignment="1">
      <alignment horizontal="left" vertical="center"/>
    </xf>
    <xf numFmtId="0" fontId="24" fillId="13" borderId="0" xfId="0" applyFont="1" applyFill="1" applyAlignment="1">
      <alignment horizontal="left" vertical="center"/>
    </xf>
    <xf numFmtId="9" fontId="48" fillId="13" borderId="68" xfId="0" applyNumberFormat="1" applyFont="1" applyFill="1" applyBorder="1" applyAlignment="1">
      <alignment horizontal="right"/>
    </xf>
    <xf numFmtId="9" fontId="48" fillId="13" borderId="0" xfId="0" applyNumberFormat="1" applyFont="1" applyFill="1" applyAlignment="1">
      <alignment horizontal="right"/>
    </xf>
    <xf numFmtId="0" fontId="48" fillId="13" borderId="15" xfId="0" applyFont="1" applyFill="1" applyBorder="1" applyAlignment="1">
      <alignment horizontal="right"/>
    </xf>
    <xf numFmtId="3" fontId="24" fillId="0" borderId="0" xfId="0" applyNumberFormat="1" applyFont="1" applyAlignment="1">
      <alignment vertical="center" wrapText="1"/>
    </xf>
    <xf numFmtId="3" fontId="11" fillId="5" borderId="0" xfId="0" applyNumberFormat="1" applyFont="1" applyFill="1" applyAlignment="1">
      <alignment vertical="center" wrapText="1"/>
    </xf>
    <xf numFmtId="3" fontId="11" fillId="3" borderId="0" xfId="0" applyNumberFormat="1" applyFont="1" applyFill="1"/>
    <xf numFmtId="0" fontId="49" fillId="0" borderId="0" xfId="0" applyFont="1" applyAlignment="1">
      <alignment horizontal="left" vertical="center"/>
    </xf>
    <xf numFmtId="0" fontId="11" fillId="0" borderId="52" xfId="3" applyFont="1" applyFill="1" applyBorder="1" applyAlignment="1">
      <alignment horizontal="left" vertical="center" wrapText="1" readingOrder="1"/>
    </xf>
    <xf numFmtId="0" fontId="11" fillId="0" borderId="76" xfId="3" applyFont="1" applyFill="1" applyBorder="1" applyAlignment="1">
      <alignment horizontal="center" vertical="center" wrapText="1" readingOrder="1"/>
    </xf>
    <xf numFmtId="9" fontId="50" fillId="0" borderId="68" xfId="0" applyNumberFormat="1" applyFont="1" applyBorder="1" applyAlignment="1">
      <alignment horizontal="right"/>
    </xf>
    <xf numFmtId="9" fontId="50" fillId="0" borderId="0" xfId="0" applyNumberFormat="1" applyFont="1" applyAlignment="1">
      <alignment horizontal="right"/>
    </xf>
    <xf numFmtId="0" fontId="50" fillId="0" borderId="15" xfId="0" applyFont="1" applyBorder="1" applyAlignment="1">
      <alignment horizontal="right"/>
    </xf>
    <xf numFmtId="9" fontId="43" fillId="0" borderId="0" xfId="0" applyNumberFormat="1" applyFont="1" applyAlignment="1">
      <alignment horizontal="right" vertical="center"/>
    </xf>
    <xf numFmtId="3" fontId="24" fillId="12" borderId="16" xfId="3" applyNumberFormat="1" applyFont="1" applyFill="1" applyBorder="1" applyAlignment="1">
      <alignment horizontal="right" vertical="center"/>
    </xf>
    <xf numFmtId="2" fontId="24" fillId="5" borderId="5" xfId="0" applyNumberFormat="1" applyFont="1" applyFill="1" applyBorder="1" applyAlignment="1">
      <alignment horizontal="right" vertical="center"/>
    </xf>
    <xf numFmtId="2" fontId="11" fillId="5" borderId="5" xfId="0" applyNumberFormat="1" applyFont="1" applyFill="1" applyBorder="1" applyAlignment="1">
      <alignment horizontal="right" vertical="center"/>
    </xf>
    <xf numFmtId="2" fontId="20" fillId="12" borderId="5" xfId="3" applyNumberFormat="1" applyFont="1" applyFill="1" applyBorder="1" applyAlignment="1">
      <alignment horizontal="right" vertical="center"/>
    </xf>
    <xf numFmtId="2" fontId="11" fillId="0" borderId="20" xfId="3" applyNumberFormat="1" applyFont="1" applyFill="1" applyBorder="1" applyAlignment="1">
      <alignment horizontal="right" vertical="center"/>
    </xf>
    <xf numFmtId="3" fontId="29" fillId="5" borderId="16" xfId="0" applyNumberFormat="1" applyFont="1" applyFill="1" applyBorder="1" applyAlignment="1">
      <alignment horizontal="right" vertical="center" wrapText="1"/>
    </xf>
    <xf numFmtId="2" fontId="29" fillId="5" borderId="5" xfId="0" applyNumberFormat="1" applyFont="1" applyFill="1" applyBorder="1" applyAlignment="1">
      <alignment horizontal="right" vertical="center" wrapText="1"/>
    </xf>
    <xf numFmtId="3" fontId="29" fillId="13" borderId="16" xfId="0" applyNumberFormat="1" applyFont="1" applyFill="1" applyBorder="1" applyAlignment="1">
      <alignment horizontal="right" vertical="center"/>
    </xf>
    <xf numFmtId="2" fontId="29" fillId="13" borderId="5" xfId="0" applyNumberFormat="1" applyFont="1" applyFill="1" applyBorder="1" applyAlignment="1">
      <alignment horizontal="right" vertical="center"/>
    </xf>
    <xf numFmtId="3" fontId="51" fillId="10" borderId="13" xfId="3" applyNumberFormat="1" applyFont="1" applyBorder="1" applyAlignment="1">
      <alignment horizontal="right" vertical="center" wrapText="1"/>
    </xf>
    <xf numFmtId="2" fontId="51" fillId="10" borderId="11" xfId="3" applyNumberFormat="1" applyFont="1" applyBorder="1" applyAlignment="1">
      <alignment horizontal="right" vertical="center" wrapText="1"/>
    </xf>
    <xf numFmtId="9" fontId="29" fillId="0" borderId="64" xfId="0" applyNumberFormat="1" applyFont="1" applyBorder="1" applyAlignment="1">
      <alignment horizontal="right" vertical="center" wrapText="1"/>
    </xf>
    <xf numFmtId="9" fontId="29" fillId="13" borderId="64" xfId="0" applyNumberFormat="1" applyFont="1" applyFill="1" applyBorder="1" applyAlignment="1">
      <alignment horizontal="right" vertical="center"/>
    </xf>
    <xf numFmtId="9" fontId="24" fillId="0" borderId="64" xfId="0" applyNumberFormat="1" applyFont="1" applyBorder="1" applyAlignment="1">
      <alignment horizontal="right" vertical="center"/>
    </xf>
    <xf numFmtId="9" fontId="24" fillId="13" borderId="64" xfId="0" applyNumberFormat="1" applyFont="1" applyFill="1" applyBorder="1" applyAlignment="1">
      <alignment horizontal="right" vertical="center"/>
    </xf>
    <xf numFmtId="9" fontId="29" fillId="13" borderId="64" xfId="3" applyNumberFormat="1" applyFont="1" applyFill="1" applyBorder="1" applyAlignment="1">
      <alignment horizontal="right" vertical="center"/>
    </xf>
    <xf numFmtId="9" fontId="24" fillId="13" borderId="64" xfId="3" applyNumberFormat="1" applyFont="1" applyFill="1" applyBorder="1" applyAlignment="1">
      <alignment horizontal="right" vertical="center"/>
    </xf>
    <xf numFmtId="9" fontId="24" fillId="0" borderId="76" xfId="3" applyNumberFormat="1" applyFont="1" applyFill="1" applyBorder="1" applyAlignment="1">
      <alignment horizontal="right" vertical="center"/>
    </xf>
    <xf numFmtId="9" fontId="29" fillId="0" borderId="68" xfId="0" applyNumberFormat="1" applyFont="1" applyBorder="1" applyAlignment="1">
      <alignment horizontal="right" vertical="center" wrapText="1"/>
    </xf>
    <xf numFmtId="9" fontId="29" fillId="13" borderId="68" xfId="0" applyNumberFormat="1" applyFont="1" applyFill="1" applyBorder="1" applyAlignment="1">
      <alignment horizontal="right" vertical="center"/>
    </xf>
    <xf numFmtId="9" fontId="24" fillId="0" borderId="68" xfId="0" applyNumberFormat="1" applyFont="1" applyBorder="1" applyAlignment="1">
      <alignment horizontal="right" vertical="center"/>
    </xf>
    <xf numFmtId="9" fontId="24" fillId="13" borderId="68" xfId="0" applyNumberFormat="1" applyFont="1" applyFill="1" applyBorder="1" applyAlignment="1">
      <alignment horizontal="right" vertical="center"/>
    </xf>
    <xf numFmtId="9" fontId="29" fillId="13" borderId="68" xfId="3" applyNumberFormat="1" applyFont="1" applyFill="1" applyBorder="1" applyAlignment="1">
      <alignment horizontal="right" vertical="center"/>
    </xf>
    <xf numFmtId="9" fontId="24" fillId="13" borderId="68" xfId="3" applyNumberFormat="1" applyFont="1" applyFill="1" applyBorder="1" applyAlignment="1">
      <alignment horizontal="right" vertical="center"/>
    </xf>
    <xf numFmtId="9" fontId="24" fillId="0" borderId="77" xfId="3" applyNumberFormat="1" applyFont="1" applyFill="1" applyBorder="1" applyAlignment="1">
      <alignment horizontal="right" vertical="center"/>
    </xf>
    <xf numFmtId="0" fontId="29" fillId="13" borderId="0" xfId="0" applyFont="1" applyFill="1" applyAlignment="1">
      <alignment horizontal="left" vertical="center"/>
    </xf>
    <xf numFmtId="9" fontId="50" fillId="13" borderId="68" xfId="0" applyNumberFormat="1" applyFont="1" applyFill="1" applyBorder="1" applyAlignment="1">
      <alignment horizontal="right" vertical="center"/>
    </xf>
    <xf numFmtId="9" fontId="50" fillId="13" borderId="0" xfId="0" applyNumberFormat="1" applyFont="1" applyFill="1" applyAlignment="1">
      <alignment horizontal="right" vertical="center"/>
    </xf>
    <xf numFmtId="169" fontId="50" fillId="13" borderId="15" xfId="0" applyNumberFormat="1" applyFont="1" applyFill="1" applyBorder="1" applyAlignment="1">
      <alignment horizontal="right" vertical="center" wrapText="1"/>
    </xf>
    <xf numFmtId="10" fontId="0" fillId="3" borderId="0" xfId="0" applyNumberFormat="1" applyFill="1"/>
    <xf numFmtId="1" fontId="24" fillId="2" borderId="68" xfId="0" applyNumberFormat="1" applyFont="1" applyFill="1" applyBorder="1" applyAlignment="1">
      <alignment horizontal="right" vertical="center" wrapText="1" readingOrder="1"/>
    </xf>
    <xf numFmtId="1" fontId="24" fillId="0" borderId="65" xfId="0" applyNumberFormat="1" applyFont="1" applyBorder="1" applyAlignment="1">
      <alignment horizontal="right" vertical="center" wrapText="1" readingOrder="1"/>
    </xf>
    <xf numFmtId="1" fontId="24" fillId="0" borderId="74" xfId="0" applyNumberFormat="1" applyFont="1" applyBorder="1" applyAlignment="1">
      <alignment horizontal="right" vertical="center" wrapText="1" readingOrder="1"/>
    </xf>
    <xf numFmtId="0" fontId="24" fillId="0" borderId="64" xfId="0" applyFont="1" applyBorder="1" applyAlignment="1">
      <alignment horizontal="right" vertical="center" wrapText="1" readingOrder="1"/>
    </xf>
    <xf numFmtId="1" fontId="11" fillId="0" borderId="68" xfId="0" applyNumberFormat="1" applyFont="1" applyBorder="1" applyAlignment="1">
      <alignment horizontal="right" vertical="center"/>
    </xf>
    <xf numFmtId="1" fontId="24" fillId="2" borderId="0" xfId="0" applyNumberFormat="1" applyFont="1" applyFill="1" applyAlignment="1">
      <alignment horizontal="right" vertical="center" wrapText="1" readingOrder="1"/>
    </xf>
    <xf numFmtId="1" fontId="24" fillId="2" borderId="64" xfId="0" applyNumberFormat="1" applyFont="1" applyFill="1" applyBorder="1" applyAlignment="1">
      <alignment horizontal="right" vertical="center" wrapText="1" readingOrder="1"/>
    </xf>
    <xf numFmtId="1" fontId="24" fillId="2" borderId="65" xfId="0" applyNumberFormat="1" applyFont="1" applyFill="1" applyBorder="1" applyAlignment="1">
      <alignment horizontal="right" vertical="center" wrapText="1" readingOrder="1"/>
    </xf>
    <xf numFmtId="1" fontId="11" fillId="0" borderId="64" xfId="0" applyNumberFormat="1" applyFont="1" applyBorder="1" applyAlignment="1">
      <alignment vertical="center"/>
    </xf>
    <xf numFmtId="1" fontId="11" fillId="0" borderId="68" xfId="0" applyNumberFormat="1" applyFont="1" applyBorder="1" applyAlignment="1">
      <alignment vertical="center"/>
    </xf>
    <xf numFmtId="1" fontId="24" fillId="0" borderId="68" xfId="0" applyNumberFormat="1" applyFont="1" applyBorder="1" applyAlignment="1">
      <alignment horizontal="right" vertical="center" wrapText="1" readingOrder="1"/>
    </xf>
    <xf numFmtId="1" fontId="24" fillId="13" borderId="65" xfId="0" applyNumberFormat="1" applyFont="1" applyFill="1" applyBorder="1" applyAlignment="1">
      <alignment horizontal="right" vertical="center" wrapText="1" readingOrder="1"/>
    </xf>
    <xf numFmtId="1" fontId="27" fillId="13" borderId="65" xfId="0" applyNumberFormat="1" applyFont="1" applyFill="1" applyBorder="1" applyAlignment="1">
      <alignment horizontal="right" vertical="center" wrapText="1"/>
    </xf>
    <xf numFmtId="1" fontId="27" fillId="0" borderId="65" xfId="0" applyNumberFormat="1" applyFont="1" applyBorder="1" applyAlignment="1">
      <alignment horizontal="right" vertical="center" wrapText="1"/>
    </xf>
    <xf numFmtId="0" fontId="27" fillId="12" borderId="0" xfId="2" applyFont="1" applyFill="1" applyBorder="1" applyAlignment="1">
      <alignment horizontal="left" vertical="center" wrapText="1"/>
    </xf>
    <xf numFmtId="0" fontId="27" fillId="12" borderId="0" xfId="2" quotePrefix="1" applyFont="1" applyFill="1" applyBorder="1" applyAlignment="1">
      <alignment horizontal="left" vertical="center" wrapText="1"/>
    </xf>
    <xf numFmtId="169" fontId="11" fillId="0" borderId="5" xfId="0" applyNumberFormat="1" applyFont="1" applyBorder="1" applyAlignment="1">
      <alignment horizontal="right" vertical="center"/>
    </xf>
    <xf numFmtId="169" fontId="11" fillId="0" borderId="5" xfId="3" applyNumberFormat="1" applyFont="1" applyFill="1" applyBorder="1" applyAlignment="1">
      <alignment horizontal="right" vertical="center"/>
    </xf>
    <xf numFmtId="169" fontId="11" fillId="13" borderId="20" xfId="3" applyNumberFormat="1" applyFont="1" applyFill="1" applyBorder="1" applyAlignment="1">
      <alignment horizontal="right"/>
    </xf>
    <xf numFmtId="9" fontId="24" fillId="0" borderId="64" xfId="3" applyNumberFormat="1" applyFont="1" applyFill="1" applyBorder="1" applyAlignment="1">
      <alignment horizontal="right" vertical="center"/>
    </xf>
    <xf numFmtId="2" fontId="24" fillId="0" borderId="56" xfId="0" applyNumberFormat="1" applyFont="1" applyBorder="1" applyAlignment="1">
      <alignment horizontal="right" vertical="center"/>
    </xf>
    <xf numFmtId="2" fontId="24" fillId="10" borderId="56" xfId="3" applyNumberFormat="1" applyFont="1" applyBorder="1" applyAlignment="1">
      <alignment horizontal="right" vertical="center"/>
    </xf>
    <xf numFmtId="2" fontId="24" fillId="0" borderId="56" xfId="3" applyNumberFormat="1" applyFont="1" applyFill="1" applyBorder="1" applyAlignment="1">
      <alignment horizontal="right" vertical="center"/>
    </xf>
    <xf numFmtId="2" fontId="24" fillId="5" borderId="55" xfId="0" applyNumberFormat="1" applyFont="1" applyFill="1" applyBorder="1" applyAlignment="1">
      <alignment horizontal="right" vertical="center" wrapText="1"/>
    </xf>
    <xf numFmtId="2" fontId="24" fillId="12" borderId="56" xfId="0" applyNumberFormat="1" applyFont="1" applyFill="1" applyBorder="1" applyAlignment="1">
      <alignment horizontal="right"/>
    </xf>
    <xf numFmtId="2" fontId="24" fillId="0" borderId="56" xfId="0" applyNumberFormat="1" applyFont="1" applyBorder="1" applyAlignment="1">
      <alignment horizontal="right"/>
    </xf>
    <xf numFmtId="2" fontId="24" fillId="12" borderId="59" xfId="0" applyNumberFormat="1" applyFont="1" applyFill="1" applyBorder="1" applyAlignment="1">
      <alignment horizontal="right"/>
    </xf>
    <xf numFmtId="2" fontId="29" fillId="10" borderId="54" xfId="3" applyNumberFormat="1" applyFont="1" applyBorder="1" applyAlignment="1">
      <alignment horizontal="right" vertical="center" wrapText="1"/>
    </xf>
    <xf numFmtId="3" fontId="11" fillId="0" borderId="5" xfId="0" applyNumberFormat="1" applyFont="1" applyBorder="1" applyAlignment="1">
      <alignment horizontal="right" vertical="center"/>
    </xf>
    <xf numFmtId="3" fontId="11" fillId="0" borderId="5" xfId="3" applyNumberFormat="1" applyFont="1" applyFill="1" applyBorder="1" applyAlignment="1">
      <alignment horizontal="right" vertical="center"/>
    </xf>
    <xf numFmtId="3" fontId="11" fillId="12" borderId="60" xfId="0" applyNumberFormat="1" applyFont="1" applyFill="1" applyBorder="1" applyAlignment="1">
      <alignment horizontal="right"/>
    </xf>
    <xf numFmtId="0" fontId="52" fillId="0" borderId="0" xfId="0" applyFont="1"/>
    <xf numFmtId="9" fontId="24" fillId="0" borderId="68" xfId="3" applyNumberFormat="1" applyFont="1" applyFill="1" applyBorder="1" applyAlignment="1">
      <alignment horizontal="right" vertical="center"/>
    </xf>
    <xf numFmtId="2" fontId="24" fillId="12" borderId="5" xfId="3" applyNumberFormat="1" applyFont="1" applyFill="1" applyBorder="1" applyAlignment="1">
      <alignment horizontal="right" vertical="center"/>
    </xf>
    <xf numFmtId="0" fontId="20" fillId="0" borderId="15" xfId="0" quotePrefix="1" applyFont="1" applyBorder="1" applyAlignment="1">
      <alignment vertical="center"/>
    </xf>
    <xf numFmtId="3" fontId="20" fillId="0" borderId="16" xfId="3" applyNumberFormat="1" applyFont="1" applyFill="1" applyBorder="1" applyAlignment="1">
      <alignment horizontal="right" vertical="center"/>
    </xf>
    <xf numFmtId="2" fontId="20" fillId="0" borderId="5" xfId="3" applyNumberFormat="1" applyFont="1" applyFill="1" applyBorder="1" applyAlignment="1">
      <alignment horizontal="right" vertical="center"/>
    </xf>
    <xf numFmtId="9" fontId="29" fillId="0" borderId="64" xfId="3" applyNumberFormat="1" applyFont="1" applyFill="1" applyBorder="1" applyAlignment="1">
      <alignment horizontal="right" vertical="center"/>
    </xf>
    <xf numFmtId="9" fontId="29" fillId="0" borderId="68" xfId="3" applyNumberFormat="1" applyFont="1" applyFill="1" applyBorder="1" applyAlignment="1">
      <alignment horizontal="right" vertical="center"/>
    </xf>
    <xf numFmtId="0" fontId="6" fillId="0" borderId="0" xfId="0" applyFont="1"/>
    <xf numFmtId="9" fontId="24" fillId="0" borderId="0" xfId="3" applyNumberFormat="1" applyFont="1" applyFill="1" applyBorder="1" applyAlignment="1">
      <alignment horizontal="right" vertical="center"/>
    </xf>
    <xf numFmtId="0" fontId="11" fillId="12" borderId="0" xfId="0" applyFont="1" applyFill="1" applyAlignment="1">
      <alignment horizontal="center" vertical="center"/>
    </xf>
    <xf numFmtId="0" fontId="26" fillId="0" borderId="0" xfId="0" applyFont="1" applyAlignment="1">
      <alignment vertical="center" wrapText="1"/>
    </xf>
    <xf numFmtId="0" fontId="11" fillId="13" borderId="52" xfId="0" applyFont="1" applyFill="1" applyBorder="1" applyAlignment="1">
      <alignment vertical="center" wrapText="1"/>
    </xf>
    <xf numFmtId="0" fontId="11" fillId="13" borderId="74" xfId="0" applyFont="1" applyFill="1" applyBorder="1" applyAlignment="1">
      <alignment horizontal="right" vertical="center"/>
    </xf>
    <xf numFmtId="0" fontId="11" fillId="5" borderId="0" xfId="0" applyFont="1" applyFill="1" applyAlignment="1">
      <alignment horizontal="right" vertical="center"/>
    </xf>
    <xf numFmtId="165" fontId="0" fillId="0" borderId="0" xfId="0" applyNumberFormat="1"/>
    <xf numFmtId="4" fontId="0" fillId="0" borderId="0" xfId="0" applyNumberFormat="1"/>
    <xf numFmtId="0" fontId="29" fillId="0" borderId="0" xfId="0" applyFont="1" applyBorder="1" applyAlignment="1">
      <alignment horizontal="right" vertical="center" wrapText="1" readingOrder="1"/>
    </xf>
    <xf numFmtId="0" fontId="29" fillId="0" borderId="71" xfId="0" applyFont="1" applyBorder="1" applyAlignment="1">
      <alignment vertical="center" wrapText="1" readingOrder="1"/>
    </xf>
    <xf numFmtId="0" fontId="29" fillId="0" borderId="100" xfId="0" applyFont="1" applyBorder="1" applyAlignment="1">
      <alignment horizontal="center" vertical="center" wrapText="1" readingOrder="1"/>
    </xf>
    <xf numFmtId="0" fontId="24" fillId="2" borderId="64" xfId="0" applyNumberFormat="1" applyFont="1" applyFill="1" applyBorder="1" applyAlignment="1">
      <alignment horizontal="right" vertical="center" wrapText="1" readingOrder="1"/>
    </xf>
    <xf numFmtId="0" fontId="53" fillId="15" borderId="0" xfId="2" applyFont="1" applyFill="1"/>
    <xf numFmtId="0" fontId="29" fillId="27" borderId="102" xfId="0" applyFont="1" applyFill="1" applyBorder="1" applyAlignment="1">
      <alignment vertical="center"/>
    </xf>
    <xf numFmtId="0" fontId="29" fillId="22" borderId="76" xfId="0" applyFont="1" applyFill="1" applyBorder="1" applyAlignment="1">
      <alignment vertical="center"/>
    </xf>
    <xf numFmtId="0" fontId="29" fillId="22" borderId="77" xfId="0" applyFont="1" applyFill="1" applyBorder="1" applyAlignment="1">
      <alignment horizontal="center" vertical="center" wrapText="1"/>
    </xf>
    <xf numFmtId="0" fontId="29" fillId="22" borderId="52" xfId="0" applyFont="1" applyFill="1" applyBorder="1" applyAlignment="1">
      <alignment horizontal="center" vertical="center" wrapText="1"/>
    </xf>
    <xf numFmtId="0" fontId="29" fillId="22" borderId="74" xfId="0" applyFont="1" applyFill="1" applyBorder="1" applyAlignment="1">
      <alignment horizontal="center" vertical="center" wrapText="1"/>
    </xf>
    <xf numFmtId="0" fontId="29" fillId="0" borderId="64" xfId="0" applyFont="1" applyBorder="1" applyAlignment="1">
      <alignment vertical="center"/>
    </xf>
    <xf numFmtId="0" fontId="24" fillId="0" borderId="64" xfId="0" applyFont="1" applyBorder="1" applyAlignment="1">
      <alignment vertical="center"/>
    </xf>
    <xf numFmtId="0" fontId="24" fillId="28" borderId="103" xfId="0" applyFont="1" applyFill="1" applyBorder="1" applyAlignment="1">
      <alignment horizontal="right" vertical="center"/>
    </xf>
    <xf numFmtId="9" fontId="24" fillId="28" borderId="103" xfId="0" applyNumberFormat="1" applyFont="1" applyFill="1" applyBorder="1" applyAlignment="1">
      <alignment vertical="center"/>
    </xf>
    <xf numFmtId="0" fontId="24" fillId="0" borderId="64" xfId="0" applyFont="1" applyBorder="1" applyAlignment="1">
      <alignment vertical="center" wrapText="1"/>
    </xf>
    <xf numFmtId="9" fontId="24" fillId="28" borderId="68" xfId="0" applyNumberFormat="1" applyFont="1" applyFill="1" applyBorder="1" applyAlignment="1">
      <alignment vertical="center"/>
    </xf>
    <xf numFmtId="0" fontId="24" fillId="0" borderId="0" xfId="0" applyFont="1" applyAlignment="1">
      <alignment vertical="center"/>
    </xf>
    <xf numFmtId="0" fontId="24" fillId="29" borderId="68" xfId="0" applyFont="1" applyFill="1" applyBorder="1" applyAlignment="1">
      <alignment horizontal="right" vertical="center"/>
    </xf>
    <xf numFmtId="0" fontId="54" fillId="29" borderId="68" xfId="0" applyFont="1" applyFill="1" applyBorder="1"/>
    <xf numFmtId="0" fontId="24" fillId="29" borderId="64" xfId="0" applyFont="1" applyFill="1" applyBorder="1" applyAlignment="1">
      <alignment horizontal="right" vertical="center"/>
    </xf>
    <xf numFmtId="0" fontId="54" fillId="29" borderId="0" xfId="0" applyFont="1" applyFill="1"/>
    <xf numFmtId="0" fontId="24" fillId="0" borderId="76" xfId="0" applyFont="1" applyBorder="1" applyAlignment="1">
      <alignment vertical="center" wrapText="1"/>
    </xf>
    <xf numFmtId="0" fontId="24" fillId="29" borderId="77" xfId="0" applyFont="1" applyFill="1" applyBorder="1" applyAlignment="1">
      <alignment horizontal="right" vertical="center"/>
    </xf>
    <xf numFmtId="0" fontId="54" fillId="29" borderId="77" xfId="0" applyFont="1" applyFill="1" applyBorder="1"/>
    <xf numFmtId="0" fontId="24" fillId="29" borderId="74" xfId="0" applyFont="1" applyFill="1" applyBorder="1" applyAlignment="1">
      <alignment horizontal="right" vertical="center"/>
    </xf>
    <xf numFmtId="0" fontId="24" fillId="28" borderId="68" xfId="0" applyFont="1" applyFill="1" applyBorder="1" applyAlignment="1">
      <alignment horizontal="right" vertical="center"/>
    </xf>
    <xf numFmtId="0" fontId="24" fillId="0" borderId="52" xfId="0" applyFont="1" applyBorder="1" applyAlignment="1">
      <alignment horizontal="right" vertical="center"/>
    </xf>
    <xf numFmtId="171" fontId="24" fillId="0" borderId="65" xfId="0" applyNumberFormat="1" applyFont="1" applyBorder="1" applyAlignment="1">
      <alignment horizontal="right" vertical="center"/>
    </xf>
    <xf numFmtId="171" fontId="24" fillId="0" borderId="68" xfId="0" applyNumberFormat="1" applyFont="1" applyBorder="1" applyAlignment="1">
      <alignment horizontal="right" vertical="center"/>
    </xf>
    <xf numFmtId="171" fontId="24" fillId="0" borderId="104" xfId="0" applyNumberFormat="1" applyFont="1" applyBorder="1" applyAlignment="1">
      <alignment horizontal="right" vertical="center"/>
    </xf>
    <xf numFmtId="165" fontId="24" fillId="0" borderId="65" xfId="0" applyNumberFormat="1" applyFont="1" applyBorder="1" applyAlignment="1">
      <alignment horizontal="right" vertical="center"/>
    </xf>
    <xf numFmtId="165" fontId="24" fillId="0" borderId="0" xfId="0" applyNumberFormat="1" applyFont="1" applyAlignment="1">
      <alignment horizontal="right" vertical="center"/>
    </xf>
    <xf numFmtId="165" fontId="24" fillId="0" borderId="52" xfId="0" applyNumberFormat="1" applyFont="1" applyBorder="1" applyAlignment="1">
      <alignment horizontal="right" vertical="center"/>
    </xf>
    <xf numFmtId="165" fontId="24" fillId="0" borderId="103" xfId="0" applyNumberFormat="1" applyFont="1" applyBorder="1" applyAlignment="1">
      <alignment horizontal="right" vertical="center"/>
    </xf>
    <xf numFmtId="9" fontId="24" fillId="0" borderId="65" xfId="0" applyNumberFormat="1" applyFont="1" applyBorder="1" applyAlignment="1">
      <alignment horizontal="right" vertical="center"/>
    </xf>
    <xf numFmtId="0" fontId="11" fillId="13" borderId="65" xfId="0" applyFont="1" applyFill="1" applyBorder="1" applyAlignment="1">
      <alignment horizontal="center" vertical="center"/>
    </xf>
    <xf numFmtId="0" fontId="20" fillId="0" borderId="102" xfId="0" applyFont="1" applyBorder="1" applyAlignment="1">
      <alignment horizontal="center" vertical="center"/>
    </xf>
    <xf numFmtId="0" fontId="11" fillId="10" borderId="65" xfId="5" applyNumberFormat="1" applyFont="1" applyFill="1" applyBorder="1" applyAlignment="1">
      <alignment horizontal="right" vertical="center"/>
    </xf>
    <xf numFmtId="0" fontId="11" fillId="0" borderId="65" xfId="5" applyNumberFormat="1" applyFont="1" applyBorder="1" applyAlignment="1">
      <alignment horizontal="right" vertical="center"/>
    </xf>
    <xf numFmtId="0" fontId="27" fillId="2" borderId="65" xfId="0" applyNumberFormat="1" applyFont="1" applyFill="1" applyBorder="1" applyAlignment="1">
      <alignment horizontal="right" vertical="center" wrapText="1"/>
    </xf>
    <xf numFmtId="0" fontId="29" fillId="0" borderId="100" xfId="0" applyFont="1" applyBorder="1" applyAlignment="1">
      <alignment horizontal="right" vertical="center" wrapText="1" readingOrder="1"/>
    </xf>
    <xf numFmtId="0" fontId="15" fillId="6" borderId="0" xfId="0" applyFont="1" applyFill="1" applyAlignment="1">
      <alignment horizontal="left" vertical="center"/>
    </xf>
    <xf numFmtId="0" fontId="11" fillId="0" borderId="65" xfId="0" applyNumberFormat="1" applyFont="1" applyBorder="1" applyAlignment="1">
      <alignment horizontal="right" vertical="center"/>
    </xf>
    <xf numFmtId="0" fontId="31" fillId="4" borderId="65" xfId="0" applyNumberFormat="1" applyFont="1" applyFill="1" applyBorder="1" applyAlignment="1">
      <alignment horizontal="right" vertical="center" wrapText="1"/>
    </xf>
    <xf numFmtId="0" fontId="27" fillId="0" borderId="65" xfId="0" applyNumberFormat="1" applyFont="1" applyBorder="1" applyAlignment="1">
      <alignment horizontal="right" vertical="center" wrapText="1"/>
    </xf>
    <xf numFmtId="0" fontId="24" fillId="2" borderId="68" xfId="0" applyNumberFormat="1" applyFont="1" applyFill="1" applyBorder="1" applyAlignment="1">
      <alignment horizontal="right" vertical="center" wrapText="1" readingOrder="1"/>
    </xf>
    <xf numFmtId="0" fontId="24" fillId="0" borderId="91" xfId="0" applyNumberFormat="1" applyFont="1" applyBorder="1" applyAlignment="1">
      <alignment horizontal="right" vertical="center" wrapText="1" readingOrder="1"/>
    </xf>
    <xf numFmtId="0" fontId="24" fillId="0" borderId="93" xfId="0" applyNumberFormat="1" applyFont="1" applyBorder="1" applyAlignment="1">
      <alignment horizontal="right" vertical="center" wrapText="1" readingOrder="1"/>
    </xf>
    <xf numFmtId="0" fontId="11" fillId="12" borderId="0" xfId="2" applyFont="1" applyFill="1" applyBorder="1" applyAlignment="1">
      <alignment vertical="center" wrapText="1"/>
    </xf>
    <xf numFmtId="0" fontId="44" fillId="15" borderId="0" xfId="0" applyFont="1" applyFill="1" applyAlignment="1">
      <alignment vertical="center"/>
    </xf>
    <xf numFmtId="0" fontId="11" fillId="0" borderId="0" xfId="0" applyFont="1" applyAlignment="1">
      <alignment vertical="center" wrapText="1"/>
    </xf>
    <xf numFmtId="0" fontId="11" fillId="0" borderId="0" xfId="0" applyFont="1" applyAlignment="1">
      <alignment vertical="center"/>
    </xf>
    <xf numFmtId="0" fontId="11" fillId="12" borderId="25" xfId="0" applyFont="1" applyFill="1" applyBorder="1" applyAlignment="1">
      <alignment horizontal="center" vertical="center" wrapText="1"/>
    </xf>
    <xf numFmtId="0" fontId="11" fillId="12" borderId="25" xfId="0" applyFont="1" applyFill="1" applyBorder="1" applyAlignment="1">
      <alignment horizontal="center" vertical="center"/>
    </xf>
    <xf numFmtId="0" fontId="11" fillId="12" borderId="24" xfId="0" applyFont="1" applyFill="1" applyBorder="1" applyAlignment="1">
      <alignment horizontal="center" vertical="center" wrapText="1"/>
    </xf>
    <xf numFmtId="0" fontId="44" fillId="16" borderId="22" xfId="0" applyFont="1" applyFill="1" applyBorder="1" applyAlignment="1">
      <alignment vertical="center"/>
    </xf>
    <xf numFmtId="0" fontId="44" fillId="16" borderId="23" xfId="0" applyFont="1" applyFill="1" applyBorder="1" applyAlignment="1">
      <alignment vertical="center"/>
    </xf>
    <xf numFmtId="0" fontId="44" fillId="16" borderId="23" xfId="0" applyFont="1" applyFill="1" applyBorder="1" applyAlignment="1">
      <alignment horizontal="right" vertical="center"/>
    </xf>
    <xf numFmtId="9" fontId="24" fillId="0" borderId="27" xfId="0" applyNumberFormat="1" applyFont="1" applyBorder="1" applyAlignment="1">
      <alignment horizontal="right" vertical="center"/>
    </xf>
    <xf numFmtId="0" fontId="24" fillId="0" borderId="27" xfId="0" applyFont="1" applyBorder="1" applyAlignment="1">
      <alignment horizontal="right" vertical="center"/>
    </xf>
    <xf numFmtId="0" fontId="7" fillId="0" borderId="0" xfId="2" applyFill="1"/>
    <xf numFmtId="0" fontId="9" fillId="15" borderId="0" xfId="0" applyFont="1" applyFill="1" applyAlignment="1">
      <alignment horizontal="left" vertical="center"/>
    </xf>
    <xf numFmtId="0" fontId="11" fillId="0" borderId="26" xfId="0" applyFont="1" applyBorder="1" applyAlignment="1"/>
    <xf numFmtId="0" fontId="11" fillId="0" borderId="27" xfId="0" applyFont="1" applyBorder="1" applyAlignment="1"/>
    <xf numFmtId="0" fontId="20" fillId="12" borderId="24" xfId="0" applyFont="1" applyFill="1" applyBorder="1" applyAlignment="1"/>
    <xf numFmtId="0" fontId="20" fillId="12" borderId="25" xfId="0" applyFont="1" applyFill="1" applyBorder="1" applyAlignment="1"/>
    <xf numFmtId="169" fontId="29" fillId="12" borderId="27" xfId="0" applyNumberFormat="1" applyFont="1" applyFill="1" applyBorder="1" applyAlignment="1">
      <alignment horizontal="right" vertical="center"/>
    </xf>
    <xf numFmtId="169" fontId="24" fillId="0" borderId="27" xfId="0" applyNumberFormat="1" applyFont="1" applyBorder="1" applyAlignment="1">
      <alignment horizontal="right" vertical="center"/>
    </xf>
    <xf numFmtId="169" fontId="29" fillId="12" borderId="25" xfId="0" applyNumberFormat="1" applyFont="1" applyFill="1" applyBorder="1" applyAlignment="1">
      <alignment horizontal="right" vertical="center"/>
    </xf>
    <xf numFmtId="9" fontId="29" fillId="12" borderId="25" xfId="0" applyNumberFormat="1" applyFont="1" applyFill="1" applyBorder="1" applyAlignment="1">
      <alignment horizontal="right" vertical="center"/>
    </xf>
    <xf numFmtId="0" fontId="29" fillId="12" borderId="25" xfId="0" applyFont="1" applyFill="1" applyBorder="1" applyAlignment="1">
      <alignment horizontal="right" vertical="center"/>
    </xf>
    <xf numFmtId="9" fontId="29" fillId="12" borderId="27" xfId="0" applyNumberFormat="1" applyFont="1" applyFill="1" applyBorder="1" applyAlignment="1">
      <alignment horizontal="right" vertical="center"/>
    </xf>
    <xf numFmtId="0" fontId="29" fillId="12" borderId="27" xfId="0" applyFont="1" applyFill="1" applyBorder="1" applyAlignment="1">
      <alignment horizontal="right" vertical="center"/>
    </xf>
    <xf numFmtId="0" fontId="0" fillId="0" borderId="0" xfId="0" applyAlignment="1">
      <alignment vertical="top" wrapText="1"/>
    </xf>
    <xf numFmtId="0" fontId="11" fillId="0" borderId="0" xfId="0" applyFont="1" applyAlignment="1">
      <alignment vertical="top" wrapText="1"/>
    </xf>
    <xf numFmtId="0" fontId="44" fillId="16" borderId="24" xfId="0" applyFont="1" applyFill="1" applyBorder="1" applyAlignment="1">
      <alignment horizontal="center" vertical="center" wrapText="1"/>
    </xf>
    <xf numFmtId="0" fontId="44" fillId="16" borderId="25" xfId="0" applyFont="1" applyFill="1" applyBorder="1" applyAlignment="1">
      <alignment horizontal="center" vertical="center" wrapText="1"/>
    </xf>
    <xf numFmtId="0" fontId="11" fillId="12" borderId="27" xfId="0" applyFont="1" applyFill="1" applyBorder="1" applyAlignment="1">
      <alignment horizontal="center" vertical="center" wrapText="1"/>
    </xf>
    <xf numFmtId="0" fontId="11" fillId="12" borderId="27" xfId="0" applyFont="1" applyFill="1" applyBorder="1" applyAlignment="1">
      <alignment horizontal="center" vertical="center"/>
    </xf>
    <xf numFmtId="0" fontId="11" fillId="12" borderId="26" xfId="0" applyFont="1" applyFill="1" applyBorder="1" applyAlignment="1">
      <alignment horizontal="center" vertical="center" wrapText="1"/>
    </xf>
    <xf numFmtId="0" fontId="17" fillId="17" borderId="0" xfId="0" applyFont="1" applyFill="1" applyAlignment="1">
      <alignment horizontal="center" vertical="center" wrapText="1"/>
    </xf>
    <xf numFmtId="0" fontId="20" fillId="12" borderId="26" xfId="0" applyFont="1" applyFill="1" applyBorder="1" applyAlignment="1"/>
    <xf numFmtId="0" fontId="20" fillId="12" borderId="27" xfId="0" applyFont="1" applyFill="1" applyBorder="1" applyAlignment="1"/>
    <xf numFmtId="0" fontId="41" fillId="0" borderId="0" xfId="0" applyFont="1" applyAlignment="1">
      <alignment vertical="top" wrapText="1"/>
    </xf>
    <xf numFmtId="0" fontId="9" fillId="6" borderId="0" xfId="0" applyFont="1" applyFill="1" applyAlignment="1">
      <alignment vertical="center"/>
    </xf>
    <xf numFmtId="0" fontId="29" fillId="27" borderId="71" xfId="0" applyFont="1" applyFill="1" applyBorder="1" applyAlignment="1">
      <alignment horizontal="center" vertical="center" wrapText="1"/>
    </xf>
    <xf numFmtId="0" fontId="29" fillId="27" borderId="102" xfId="0" applyFont="1" applyFill="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44" fillId="6" borderId="0" xfId="0" applyFont="1" applyFill="1" applyAlignment="1">
      <alignment vertical="center"/>
    </xf>
    <xf numFmtId="0" fontId="9" fillId="6" borderId="0" xfId="0" applyFont="1" applyFill="1" applyAlignment="1">
      <alignment vertical="center" wrapText="1" readingOrder="1"/>
    </xf>
    <xf numFmtId="0" fontId="24" fillId="13" borderId="0" xfId="0" applyFont="1" applyFill="1" applyAlignment="1">
      <alignment horizontal="left" vertical="center" wrapText="1" readingOrder="1"/>
    </xf>
    <xf numFmtId="0" fontId="24" fillId="0" borderId="0" xfId="0" applyFont="1" applyAlignment="1">
      <alignment horizontal="left" vertical="center" wrapText="1" readingOrder="1"/>
    </xf>
    <xf numFmtId="0" fontId="20" fillId="13" borderId="90" xfId="4" applyFont="1" applyFill="1" applyBorder="1" applyAlignment="1">
      <alignment horizontal="center" vertical="center" wrapText="1" readingOrder="1"/>
    </xf>
    <xf numFmtId="0" fontId="20" fillId="13" borderId="94" xfId="4" applyFont="1" applyFill="1" applyBorder="1" applyAlignment="1">
      <alignment horizontal="center" vertical="center" wrapText="1" readingOrder="1"/>
    </xf>
    <xf numFmtId="0" fontId="11" fillId="0" borderId="85" xfId="3" applyFont="1" applyFill="1" applyBorder="1" applyAlignment="1">
      <alignment horizontal="center" vertical="center" wrapText="1"/>
    </xf>
    <xf numFmtId="0" fontId="11" fillId="13" borderId="84" xfId="0" applyFont="1" applyFill="1" applyBorder="1" applyAlignment="1">
      <alignment horizontal="center" vertical="center"/>
    </xf>
    <xf numFmtId="0" fontId="11" fillId="13" borderId="86" xfId="0" applyFont="1" applyFill="1" applyBorder="1" applyAlignment="1">
      <alignment horizontal="center" vertical="center"/>
    </xf>
    <xf numFmtId="0" fontId="11" fillId="13" borderId="64" xfId="0" applyFont="1" applyFill="1" applyBorder="1" applyAlignment="1">
      <alignment horizontal="center" vertical="center"/>
    </xf>
    <xf numFmtId="0" fontId="11" fillId="13" borderId="65" xfId="0" applyFont="1" applyFill="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11" fillId="0" borderId="76" xfId="0" applyFont="1" applyBorder="1" applyAlignment="1">
      <alignment horizontal="center" vertical="center"/>
    </xf>
    <xf numFmtId="0" fontId="11" fillId="0" borderId="74" xfId="0" applyFont="1" applyBorder="1" applyAlignment="1">
      <alignment horizontal="center" vertical="center"/>
    </xf>
    <xf numFmtId="0" fontId="4" fillId="0" borderId="0" xfId="0" applyFont="1" applyAlignment="1">
      <alignment vertical="center" wrapText="1"/>
    </xf>
    <xf numFmtId="49" fontId="11" fillId="10" borderId="0" xfId="3" applyNumberFormat="1" applyFont="1" applyAlignment="1">
      <alignment horizontal="left" vertical="center" wrapText="1"/>
    </xf>
    <xf numFmtId="0" fontId="20" fillId="9" borderId="0" xfId="4" applyFont="1" applyFill="1" applyAlignment="1">
      <alignment horizontal="left" vertical="center"/>
    </xf>
    <xf numFmtId="0" fontId="20" fillId="9" borderId="65" xfId="4" applyFont="1" applyFill="1" applyBorder="1" applyAlignment="1">
      <alignment horizontal="left" vertical="center"/>
    </xf>
    <xf numFmtId="0" fontId="20" fillId="9" borderId="4" xfId="4" applyFont="1" applyFill="1" applyBorder="1" applyAlignment="1">
      <alignment horizontal="left" vertical="center"/>
    </xf>
    <xf numFmtId="0" fontId="20" fillId="9" borderId="66" xfId="4" applyFont="1" applyFill="1" applyBorder="1" applyAlignment="1">
      <alignment horizontal="left" vertical="center"/>
    </xf>
    <xf numFmtId="0" fontId="14" fillId="8" borderId="0" xfId="0" applyFont="1" applyFill="1" applyAlignment="1">
      <alignment horizontal="left" vertical="center"/>
    </xf>
    <xf numFmtId="49" fontId="27" fillId="0" borderId="0" xfId="0" applyNumberFormat="1" applyFont="1" applyAlignment="1">
      <alignment horizontal="left" vertical="center" wrapText="1"/>
    </xf>
    <xf numFmtId="0" fontId="11" fillId="0" borderId="0" xfId="0" applyFont="1" applyAlignment="1">
      <alignment horizontal="center"/>
    </xf>
    <xf numFmtId="49" fontId="11" fillId="0" borderId="0" xfId="3" applyNumberFormat="1" applyFont="1" applyFill="1" applyAlignment="1">
      <alignment horizontal="left" vertical="top" wrapText="1"/>
    </xf>
    <xf numFmtId="0" fontId="11" fillId="0" borderId="0" xfId="4" applyFont="1" applyFill="1" applyBorder="1" applyAlignment="1">
      <alignment horizontal="center" vertical="center"/>
    </xf>
    <xf numFmtId="0" fontId="20" fillId="9" borderId="0" xfId="0" applyFont="1" applyFill="1" applyAlignment="1">
      <alignment vertical="center"/>
    </xf>
    <xf numFmtId="0" fontId="20" fillId="9" borderId="65" xfId="0" applyFont="1" applyFill="1" applyBorder="1" applyAlignment="1">
      <alignment vertical="center"/>
    </xf>
    <xf numFmtId="0" fontId="11" fillId="0" borderId="65" xfId="0" applyFont="1" applyBorder="1" applyAlignment="1">
      <alignment vertical="center" wrapText="1"/>
    </xf>
    <xf numFmtId="0" fontId="28" fillId="9" borderId="0" xfId="0" applyFont="1" applyFill="1" applyAlignment="1">
      <alignment horizontal="left" vertical="center" wrapText="1" readingOrder="1"/>
    </xf>
    <xf numFmtId="0" fontId="11" fillId="11" borderId="62" xfId="4" applyFont="1" applyBorder="1" applyAlignment="1">
      <alignment horizontal="center" vertical="center"/>
    </xf>
    <xf numFmtId="0" fontId="11" fillId="11" borderId="61" xfId="4" applyFont="1" applyBorder="1" applyAlignment="1">
      <alignment horizontal="center" vertical="center"/>
    </xf>
    <xf numFmtId="0" fontId="11" fillId="12" borderId="0" xfId="0" applyFont="1" applyFill="1" applyAlignment="1">
      <alignment vertical="center" wrapText="1"/>
    </xf>
    <xf numFmtId="0" fontId="11" fillId="13" borderId="0" xfId="0" applyFont="1" applyFill="1" applyAlignment="1">
      <alignment horizontal="left" vertical="center" wrapText="1"/>
    </xf>
    <xf numFmtId="0" fontId="32" fillId="24" borderId="11" xfId="0" applyFont="1" applyFill="1" applyBorder="1" applyAlignment="1">
      <alignment horizontal="left" wrapText="1"/>
    </xf>
    <xf numFmtId="0" fontId="32" fillId="24" borderId="12" xfId="0" applyFont="1" applyFill="1" applyBorder="1" applyAlignment="1">
      <alignment horizontal="left" wrapText="1"/>
    </xf>
    <xf numFmtId="0" fontId="32" fillId="0" borderId="45" xfId="0" applyFont="1" applyBorder="1" applyAlignment="1">
      <alignment horizontal="left" wrapText="1"/>
    </xf>
    <xf numFmtId="0" fontId="32" fillId="0" borderId="46" xfId="0" applyFont="1" applyBorder="1" applyAlignment="1">
      <alignment horizontal="left" wrapText="1"/>
    </xf>
    <xf numFmtId="0" fontId="30" fillId="23" borderId="47" xfId="0" applyFont="1" applyFill="1" applyBorder="1" applyAlignment="1">
      <alignment horizontal="left" wrapText="1"/>
    </xf>
    <xf numFmtId="0" fontId="30" fillId="23" borderId="46" xfId="0" applyFont="1" applyFill="1" applyBorder="1" applyAlignment="1">
      <alignment horizontal="left" wrapText="1"/>
    </xf>
    <xf numFmtId="0" fontId="20" fillId="12" borderId="70" xfId="0" applyFont="1" applyFill="1" applyBorder="1" applyAlignment="1">
      <alignment horizontal="right" vertical="center" wrapText="1"/>
    </xf>
    <xf numFmtId="0" fontId="20" fillId="12" borderId="65" xfId="0" applyFont="1" applyFill="1" applyBorder="1" applyAlignment="1">
      <alignment horizontal="right" vertical="center" wrapText="1"/>
    </xf>
    <xf numFmtId="0" fontId="28" fillId="9" borderId="64" xfId="0" applyFont="1" applyFill="1" applyBorder="1" applyAlignment="1">
      <alignment horizontal="left" vertical="center" wrapText="1" readingOrder="1"/>
    </xf>
    <xf numFmtId="0" fontId="32" fillId="5" borderId="42" xfId="0" applyFont="1" applyFill="1" applyBorder="1" applyAlignment="1">
      <alignment horizontal="center"/>
    </xf>
    <xf numFmtId="0" fontId="32" fillId="5" borderId="50" xfId="0" applyFont="1" applyFill="1" applyBorder="1" applyAlignment="1">
      <alignment horizontal="center"/>
    </xf>
    <xf numFmtId="0" fontId="24" fillId="0" borderId="0" xfId="0" applyFont="1" applyAlignment="1">
      <alignment horizontal="center" vertical="center" wrapText="1" readingOrder="1"/>
    </xf>
    <xf numFmtId="0" fontId="24" fillId="0" borderId="52" xfId="0" applyFont="1" applyBorder="1" applyAlignment="1">
      <alignment horizontal="center" vertical="center" wrapText="1" readingOrder="1"/>
    </xf>
    <xf numFmtId="0" fontId="20" fillId="26" borderId="82" xfId="0" applyFont="1" applyFill="1" applyBorder="1" applyAlignment="1">
      <alignment horizontal="left" vertical="center" wrapText="1"/>
    </xf>
    <xf numFmtId="0" fontId="20" fillId="26" borderId="51" xfId="0" applyFont="1" applyFill="1" applyBorder="1" applyAlignment="1">
      <alignment horizontal="left" vertical="center" wrapText="1"/>
    </xf>
    <xf numFmtId="0" fontId="11" fillId="0" borderId="64" xfId="0" applyFont="1" applyBorder="1" applyAlignment="1">
      <alignment horizontal="left" vertical="center" wrapText="1"/>
    </xf>
    <xf numFmtId="14" fontId="20" fillId="13" borderId="0" xfId="0" applyNumberFormat="1" applyFont="1" applyFill="1" applyAlignment="1">
      <alignment horizontal="center" vertical="center" textRotation="90"/>
    </xf>
    <xf numFmtId="14" fontId="20" fillId="13" borderId="52" xfId="0" applyNumberFormat="1" applyFont="1" applyFill="1" applyBorder="1" applyAlignment="1">
      <alignment horizontal="center" vertical="center" textRotation="90"/>
    </xf>
    <xf numFmtId="0" fontId="24" fillId="0" borderId="65" xfId="0" applyFont="1" applyBorder="1" applyAlignment="1">
      <alignment horizontal="left" vertical="center" wrapText="1" readingOrder="1"/>
    </xf>
    <xf numFmtId="0" fontId="24" fillId="13" borderId="65" xfId="0" applyFont="1" applyFill="1" applyBorder="1" applyAlignment="1">
      <alignment horizontal="left" vertical="center" wrapText="1" readingOrder="1"/>
    </xf>
    <xf numFmtId="0" fontId="24" fillId="0" borderId="52" xfId="0" applyFont="1" applyBorder="1" applyAlignment="1">
      <alignment horizontal="left" vertical="center" wrapText="1" readingOrder="1"/>
    </xf>
    <xf numFmtId="0" fontId="24" fillId="0" borderId="74" xfId="0" applyFont="1" applyBorder="1" applyAlignment="1">
      <alignment horizontal="left" vertical="center" wrapText="1" readingOrder="1"/>
    </xf>
    <xf numFmtId="0" fontId="20" fillId="13" borderId="0" xfId="0" applyFont="1" applyFill="1" applyAlignment="1">
      <alignment horizontal="center" vertical="center" textRotation="90"/>
    </xf>
    <xf numFmtId="0" fontId="20" fillId="13" borderId="52" xfId="0" applyFont="1" applyFill="1" applyBorder="1" applyAlignment="1">
      <alignment horizontal="center" vertical="center" textRotation="90"/>
    </xf>
    <xf numFmtId="0" fontId="27" fillId="0" borderId="0" xfId="0" applyFont="1" applyAlignment="1">
      <alignment horizontal="left" vertical="center" wrapText="1" readingOrder="1"/>
    </xf>
    <xf numFmtId="0" fontId="27" fillId="0" borderId="65" xfId="0" applyFont="1" applyBorder="1" applyAlignment="1">
      <alignment horizontal="left" vertical="center" wrapText="1" readingOrder="1"/>
    </xf>
    <xf numFmtId="0" fontId="24" fillId="0" borderId="0" xfId="0" applyFont="1" applyAlignment="1">
      <alignment vertical="center" wrapText="1" readingOrder="1"/>
    </xf>
    <xf numFmtId="0" fontId="24" fillId="0" borderId="65" xfId="0" applyFont="1" applyBorder="1" applyAlignment="1">
      <alignment vertical="center" wrapText="1" readingOrder="1"/>
    </xf>
    <xf numFmtId="0" fontId="29" fillId="9" borderId="4" xfId="0" applyFont="1" applyFill="1" applyBorder="1" applyAlignment="1">
      <alignment horizontal="left" vertical="center" wrapText="1" readingOrder="1"/>
    </xf>
    <xf numFmtId="0" fontId="24" fillId="13" borderId="52" xfId="0" applyFont="1" applyFill="1" applyBorder="1" applyAlignment="1">
      <alignment vertical="center" wrapText="1" readingOrder="1"/>
    </xf>
    <xf numFmtId="0" fontId="24" fillId="13" borderId="64" xfId="0" applyFont="1" applyFill="1" applyBorder="1" applyAlignment="1">
      <alignment vertical="center" wrapText="1" readingOrder="1"/>
    </xf>
    <xf numFmtId="0" fontId="24" fillId="13" borderId="0" xfId="0" applyFont="1" applyFill="1" applyAlignment="1">
      <alignment vertical="center" wrapText="1" readingOrder="1"/>
    </xf>
    <xf numFmtId="0" fontId="24" fillId="0" borderId="64" xfId="0" applyFont="1" applyBorder="1" applyAlignment="1">
      <alignment vertical="center" wrapText="1" readingOrder="1"/>
    </xf>
    <xf numFmtId="0" fontId="11" fillId="0" borderId="64" xfId="0" applyFont="1" applyBorder="1" applyAlignment="1">
      <alignment vertical="center" wrapText="1"/>
    </xf>
    <xf numFmtId="0" fontId="24" fillId="0" borderId="64" xfId="0" applyFont="1" applyBorder="1" applyAlignment="1">
      <alignment horizontal="left" vertical="center" wrapText="1" readingOrder="1"/>
    </xf>
    <xf numFmtId="0" fontId="20" fillId="0" borderId="81" xfId="0" applyFont="1" applyBorder="1" applyAlignment="1">
      <alignment horizontal="left" vertical="center"/>
    </xf>
    <xf numFmtId="0" fontId="20" fillId="0" borderId="21" xfId="0" applyFont="1" applyBorder="1" applyAlignment="1">
      <alignment horizontal="left" vertical="center"/>
    </xf>
    <xf numFmtId="0" fontId="24" fillId="0" borderId="76" xfId="0" applyFont="1" applyBorder="1" applyAlignment="1">
      <alignment vertical="center" wrapText="1" readingOrder="1"/>
    </xf>
    <xf numFmtId="0" fontId="24" fillId="0" borderId="52" xfId="0" applyFont="1" applyBorder="1" applyAlignment="1">
      <alignment vertical="center" wrapText="1" readingOrder="1"/>
    </xf>
    <xf numFmtId="0" fontId="20" fillId="9" borderId="64" xfId="0" applyFont="1" applyFill="1" applyBorder="1" applyAlignment="1">
      <alignment vertical="center" wrapText="1"/>
    </xf>
    <xf numFmtId="0" fontId="20" fillId="9" borderId="0" xfId="0" applyFont="1" applyFill="1" applyAlignment="1">
      <alignment vertical="center" wrapText="1"/>
    </xf>
    <xf numFmtId="0" fontId="10" fillId="8" borderId="0" xfId="0" applyFont="1" applyFill="1" applyAlignment="1">
      <alignment vertical="center"/>
    </xf>
    <xf numFmtId="0" fontId="20" fillId="9" borderId="65" xfId="0" applyFont="1" applyFill="1" applyBorder="1" applyAlignment="1">
      <alignment vertical="center" wrapText="1"/>
    </xf>
    <xf numFmtId="0" fontId="11" fillId="13" borderId="64" xfId="0" applyFont="1" applyFill="1" applyBorder="1" applyAlignment="1">
      <alignment vertical="center" wrapText="1"/>
    </xf>
    <xf numFmtId="0" fontId="11" fillId="13" borderId="0" xfId="0" applyFont="1" applyFill="1" applyAlignment="1">
      <alignment vertical="center" wrapText="1"/>
    </xf>
    <xf numFmtId="0" fontId="24" fillId="13" borderId="65" xfId="0" applyFont="1" applyFill="1" applyBorder="1" applyAlignment="1">
      <alignment vertical="center" wrapText="1" readingOrder="1"/>
    </xf>
    <xf numFmtId="0" fontId="28" fillId="13" borderId="0" xfId="0" applyFont="1" applyFill="1" applyAlignment="1">
      <alignment horizontal="center" vertical="center" textRotation="90" wrapText="1"/>
    </xf>
    <xf numFmtId="0" fontId="28" fillId="13" borderId="52" xfId="0" applyFont="1" applyFill="1" applyBorder="1" applyAlignment="1">
      <alignment horizontal="center" vertical="center" textRotation="90" wrapText="1"/>
    </xf>
    <xf numFmtId="0" fontId="24" fillId="13" borderId="74" xfId="0" applyFont="1" applyFill="1" applyBorder="1" applyAlignment="1">
      <alignment vertical="center" wrapText="1" readingOrder="1"/>
    </xf>
    <xf numFmtId="0" fontId="9" fillId="16" borderId="0" xfId="0" applyFont="1" applyFill="1" applyAlignment="1">
      <alignment vertical="center"/>
    </xf>
    <xf numFmtId="0" fontId="9" fillId="16" borderId="65" xfId="0" applyFont="1" applyFill="1" applyBorder="1" applyAlignment="1">
      <alignment vertical="center"/>
    </xf>
    <xf numFmtId="0" fontId="24" fillId="0" borderId="68" xfId="0" applyFont="1" applyBorder="1" applyAlignment="1">
      <alignment horizontal="center" vertical="center" wrapText="1" readingOrder="1"/>
    </xf>
    <xf numFmtId="0" fontId="24" fillId="2" borderId="0" xfId="0" applyFont="1" applyFill="1" applyAlignment="1">
      <alignment horizontal="left" vertical="center" wrapText="1" readingOrder="1"/>
    </xf>
    <xf numFmtId="0" fontId="31" fillId="2" borderId="0" xfId="0" applyFont="1" applyFill="1" applyAlignment="1">
      <alignment horizontal="left" vertical="center" wrapText="1" readingOrder="1"/>
    </xf>
    <xf numFmtId="0" fontId="9" fillId="7" borderId="0" xfId="0" applyFont="1" applyFill="1" applyAlignment="1">
      <alignment vertical="center"/>
    </xf>
    <xf numFmtId="0" fontId="11" fillId="13" borderId="0" xfId="0" applyFont="1" applyFill="1" applyBorder="1" applyAlignment="1">
      <alignment vertical="center"/>
    </xf>
    <xf numFmtId="0" fontId="11" fillId="13" borderId="52" xfId="0" applyFont="1" applyFill="1" applyBorder="1" applyAlignment="1">
      <alignment vertical="center"/>
    </xf>
    <xf numFmtId="0" fontId="11" fillId="10" borderId="33" xfId="3" applyNumberFormat="1" applyFont="1" applyBorder="1" applyAlignment="1">
      <alignment horizontal="left" vertical="center" wrapText="1"/>
    </xf>
    <xf numFmtId="2" fontId="27" fillId="5" borderId="0" xfId="0" applyNumberFormat="1" applyFont="1" applyFill="1" applyAlignment="1">
      <alignment horizontal="left" vertical="center" wrapText="1"/>
    </xf>
    <xf numFmtId="0" fontId="45" fillId="0" borderId="0" xfId="1" applyNumberFormat="1" applyFont="1" applyFill="1" applyBorder="1" applyAlignment="1">
      <alignment horizontal="left" vertical="center" wrapText="1"/>
    </xf>
    <xf numFmtId="0" fontId="27" fillId="12" borderId="0" xfId="1" applyNumberFormat="1" applyFont="1" applyFill="1" applyBorder="1" applyAlignment="1">
      <alignment horizontal="left" vertical="center" wrapText="1"/>
    </xf>
    <xf numFmtId="0" fontId="11" fillId="10" borderId="0" xfId="3" applyFont="1" applyAlignment="1">
      <alignment vertical="center" wrapText="1"/>
    </xf>
    <xf numFmtId="0" fontId="11" fillId="10" borderId="0" xfId="3" applyFont="1" applyAlignment="1">
      <alignment horizontal="left" vertical="center"/>
    </xf>
    <xf numFmtId="0" fontId="11" fillId="0" borderId="0" xfId="3" applyNumberFormat="1" applyFont="1" applyFill="1" applyBorder="1" applyAlignment="1">
      <alignment horizontal="left" vertical="center"/>
    </xf>
    <xf numFmtId="2" fontId="11" fillId="0" borderId="0" xfId="3" applyNumberFormat="1" applyFont="1" applyFill="1" applyBorder="1" applyAlignment="1">
      <alignment horizontal="left" vertical="center"/>
    </xf>
    <xf numFmtId="0" fontId="11" fillId="12" borderId="0" xfId="0" applyFont="1" applyFill="1" applyAlignment="1">
      <alignment vertical="center"/>
    </xf>
    <xf numFmtId="0" fontId="11" fillId="12" borderId="0" xfId="0" applyFont="1" applyFill="1" applyAlignment="1">
      <alignment horizontal="center" vertical="center"/>
    </xf>
    <xf numFmtId="0" fontId="11" fillId="0" borderId="0" xfId="0" applyFont="1" applyAlignment="1">
      <alignment horizontal="center" vertical="center"/>
    </xf>
    <xf numFmtId="0" fontId="14" fillId="19" borderId="0" xfId="0" applyFont="1" applyFill="1" applyAlignment="1">
      <alignment horizontal="left" vertical="center"/>
    </xf>
    <xf numFmtId="0" fontId="11" fillId="0" borderId="33" xfId="0" applyFont="1" applyBorder="1" applyAlignment="1">
      <alignment horizontal="center" vertical="center"/>
    </xf>
    <xf numFmtId="0" fontId="11" fillId="10" borderId="0" xfId="3" applyFont="1" applyBorder="1" applyAlignment="1">
      <alignment horizontal="center" vertical="center"/>
    </xf>
    <xf numFmtId="0" fontId="11" fillId="12" borderId="0" xfId="0" quotePrefix="1" applyFont="1" applyFill="1" applyAlignment="1">
      <alignment horizontal="center" vertical="center"/>
    </xf>
    <xf numFmtId="0" fontId="11" fillId="0" borderId="0" xfId="3" applyFont="1" applyFill="1" applyAlignment="1">
      <alignment horizontal="center" vertical="center"/>
    </xf>
    <xf numFmtId="0" fontId="45" fillId="12" borderId="0" xfId="0" applyFont="1" applyFill="1" applyAlignment="1">
      <alignment horizontal="center" vertical="center"/>
    </xf>
    <xf numFmtId="0" fontId="20" fillId="11" borderId="10" xfId="4" applyFont="1" applyBorder="1" applyAlignment="1">
      <alignment horizontal="left" vertical="center" wrapText="1"/>
    </xf>
    <xf numFmtId="0" fontId="11" fillId="5" borderId="0" xfId="2" applyFont="1" applyFill="1" applyBorder="1" applyAlignment="1">
      <alignment horizontal="center" vertical="center" wrapText="1"/>
    </xf>
    <xf numFmtId="0" fontId="11" fillId="10" borderId="0" xfId="3" applyFont="1" applyAlignment="1">
      <alignment horizontal="center" vertical="center"/>
    </xf>
    <xf numFmtId="0" fontId="11" fillId="0" borderId="0" xfId="3" quotePrefix="1" applyFont="1" applyFill="1" applyBorder="1" applyAlignment="1">
      <alignment horizontal="center" vertical="center"/>
    </xf>
    <xf numFmtId="0" fontId="40" fillId="0" borderId="0" xfId="3" applyNumberFormat="1" applyFont="1" applyFill="1" applyBorder="1" applyAlignment="1">
      <alignment horizontal="left" vertical="center" wrapText="1"/>
    </xf>
    <xf numFmtId="0" fontId="44" fillId="7" borderId="0" xfId="3" applyFont="1" applyFill="1" applyBorder="1" applyAlignment="1">
      <alignment horizontal="left" vertical="center"/>
    </xf>
    <xf numFmtId="0" fontId="27" fillId="7" borderId="0" xfId="3" applyFont="1" applyFill="1" applyBorder="1" applyAlignment="1">
      <alignment horizontal="lef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0" fillId="12" borderId="0" xfId="0" applyFont="1" applyFill="1" applyAlignment="1">
      <alignment vertical="center"/>
    </xf>
    <xf numFmtId="0" fontId="28" fillId="12" borderId="0" xfId="2" applyFont="1" applyFill="1" applyAlignment="1">
      <alignment vertical="center"/>
    </xf>
    <xf numFmtId="0" fontId="20" fillId="12" borderId="8" xfId="0" applyFont="1" applyFill="1" applyBorder="1" applyAlignment="1">
      <alignment vertical="center"/>
    </xf>
    <xf numFmtId="0" fontId="20" fillId="8" borderId="29" xfId="4" applyFont="1" applyFill="1" applyBorder="1" applyAlignment="1">
      <alignment horizontal="left" vertical="center" wrapText="1"/>
    </xf>
    <xf numFmtId="0" fontId="44" fillId="16" borderId="0" xfId="3" quotePrefix="1" applyFont="1" applyFill="1" applyBorder="1" applyAlignment="1">
      <alignment horizontal="left" vertical="center"/>
    </xf>
    <xf numFmtId="0" fontId="27" fillId="16" borderId="0" xfId="3" quotePrefix="1" applyFont="1" applyFill="1" applyBorder="1" applyAlignment="1">
      <alignment horizontal="left" vertical="center"/>
    </xf>
    <xf numFmtId="3" fontId="24" fillId="13" borderId="64" xfId="0" applyNumberFormat="1" applyFont="1" applyFill="1" applyBorder="1" applyAlignment="1">
      <alignment vertical="center" wrapText="1"/>
    </xf>
    <xf numFmtId="3" fontId="24" fillId="13" borderId="68" xfId="0" applyNumberFormat="1" applyFont="1" applyFill="1" applyBorder="1" applyAlignment="1">
      <alignment vertical="center" wrapText="1"/>
    </xf>
    <xf numFmtId="3" fontId="11" fillId="5" borderId="64" xfId="0" applyNumberFormat="1" applyFont="1" applyFill="1" applyBorder="1" applyAlignment="1">
      <alignment vertical="center" wrapText="1"/>
    </xf>
    <xf numFmtId="3" fontId="11" fillId="5" borderId="68" xfId="0" applyNumberFormat="1" applyFont="1" applyFill="1" applyBorder="1" applyAlignment="1">
      <alignment vertical="center" wrapText="1"/>
    </xf>
    <xf numFmtId="3" fontId="11" fillId="13" borderId="64" xfId="0" applyNumberFormat="1" applyFont="1" applyFill="1" applyBorder="1" applyAlignment="1">
      <alignment vertical="center"/>
    </xf>
    <xf numFmtId="3" fontId="11" fillId="13" borderId="68" xfId="0" applyNumberFormat="1" applyFont="1" applyFill="1" applyBorder="1" applyAlignment="1">
      <alignment vertical="center"/>
    </xf>
    <xf numFmtId="3" fontId="11" fillId="0" borderId="64" xfId="0" applyNumberFormat="1" applyFont="1" applyBorder="1" applyAlignment="1">
      <alignment vertical="center"/>
    </xf>
    <xf numFmtId="3" fontId="11" fillId="0" borderId="68" xfId="0" applyNumberFormat="1" applyFont="1" applyBorder="1" applyAlignment="1">
      <alignment vertical="center"/>
    </xf>
    <xf numFmtId="3" fontId="11" fillId="13" borderId="64" xfId="3" applyNumberFormat="1" applyFont="1" applyFill="1" applyBorder="1" applyAlignment="1">
      <alignment vertical="center" wrapText="1"/>
    </xf>
    <xf numFmtId="3" fontId="11" fillId="13" borderId="68" xfId="3" applyNumberFormat="1" applyFont="1" applyFill="1" applyBorder="1" applyAlignment="1">
      <alignment horizontal="right" vertical="center" wrapText="1"/>
    </xf>
    <xf numFmtId="3" fontId="24" fillId="0" borderId="76" xfId="0" applyNumberFormat="1" applyFont="1" applyBorder="1" applyAlignment="1">
      <alignment horizontal="right" vertical="center"/>
    </xf>
    <xf numFmtId="3" fontId="24" fillId="0" borderId="77" xfId="0" applyNumberFormat="1" applyFont="1" applyBorder="1" applyAlignment="1">
      <alignment vertical="center"/>
    </xf>
    <xf numFmtId="3" fontId="24" fillId="0" borderId="65" xfId="0" applyNumberFormat="1" applyFont="1" applyBorder="1" applyAlignment="1">
      <alignment horizontal="right" vertical="center" wrapText="1"/>
    </xf>
    <xf numFmtId="3" fontId="24" fillId="13" borderId="65" xfId="0" applyNumberFormat="1" applyFont="1" applyFill="1" applyBorder="1" applyAlignment="1">
      <alignment horizontal="right" vertical="center" wrapText="1"/>
    </xf>
    <xf numFmtId="3" fontId="11" fillId="0" borderId="74" xfId="0" applyNumberFormat="1" applyFont="1" applyBorder="1" applyAlignment="1">
      <alignment horizontal="right" vertical="center"/>
    </xf>
    <xf numFmtId="3" fontId="24" fillId="0" borderId="0" xfId="0" applyNumberFormat="1" applyFont="1" applyAlignment="1">
      <alignment horizontal="right" vertical="center" wrapText="1" readingOrder="1"/>
    </xf>
    <xf numFmtId="3" fontId="11" fillId="0" borderId="68" xfId="0" applyNumberFormat="1" applyFont="1" applyBorder="1" applyAlignment="1">
      <alignment horizontal="right" vertical="center"/>
    </xf>
    <xf numFmtId="3" fontId="27" fillId="0" borderId="65" xfId="0" applyNumberFormat="1" applyFont="1" applyBorder="1" applyAlignment="1">
      <alignment horizontal="right" vertical="center" wrapText="1"/>
    </xf>
    <xf numFmtId="3" fontId="27" fillId="2" borderId="65" xfId="0" applyNumberFormat="1" applyFont="1" applyFill="1" applyBorder="1" applyAlignment="1">
      <alignment horizontal="right" vertical="center" wrapText="1"/>
    </xf>
    <xf numFmtId="0" fontId="24" fillId="0" borderId="65" xfId="0" applyNumberFormat="1" applyFont="1" applyBorder="1" applyAlignment="1">
      <alignment horizontal="right" vertical="center" wrapText="1" readingOrder="1"/>
    </xf>
    <xf numFmtId="3" fontId="24" fillId="12" borderId="65" xfId="0" applyNumberFormat="1" applyFont="1" applyFill="1" applyBorder="1" applyAlignment="1">
      <alignment horizontal="center" vertical="center" wrapText="1" readingOrder="1"/>
    </xf>
    <xf numFmtId="0" fontId="27" fillId="0" borderId="95" xfId="0" applyNumberFormat="1" applyFont="1" applyBorder="1" applyAlignment="1">
      <alignment horizontal="right" vertical="center" wrapText="1"/>
    </xf>
    <xf numFmtId="0" fontId="11" fillId="0" borderId="88" xfId="3" applyNumberFormat="1" applyFont="1" applyFill="1" applyBorder="1" applyAlignment="1">
      <alignment horizontal="center" vertical="center" wrapText="1" readingOrder="1"/>
    </xf>
    <xf numFmtId="0" fontId="11" fillId="0" borderId="87" xfId="3" applyNumberFormat="1" applyFont="1" applyFill="1" applyBorder="1" applyAlignment="1">
      <alignment horizontal="center" vertical="center" wrapText="1" readingOrder="1"/>
    </xf>
    <xf numFmtId="0" fontId="11" fillId="0" borderId="83" xfId="3" applyNumberFormat="1" applyFont="1" applyFill="1" applyBorder="1" applyAlignment="1">
      <alignment horizontal="center" vertical="center" wrapText="1"/>
    </xf>
    <xf numFmtId="0" fontId="11" fillId="0" borderId="0" xfId="0" applyNumberFormat="1" applyFont="1" applyAlignment="1">
      <alignment horizontal="center" vertical="center"/>
    </xf>
    <xf numFmtId="0" fontId="11" fillId="0" borderId="52" xfId="0" applyNumberFormat="1" applyFont="1" applyBorder="1" applyAlignment="1">
      <alignment horizontal="center" vertical="center"/>
    </xf>
    <xf numFmtId="0" fontId="11" fillId="0" borderId="65" xfId="3" applyNumberFormat="1" applyFont="1" applyFill="1" applyBorder="1" applyAlignment="1">
      <alignment horizontal="right" vertical="center" wrapText="1" readingOrder="1"/>
    </xf>
    <xf numFmtId="0" fontId="11" fillId="0" borderId="65" xfId="3" applyNumberFormat="1" applyFont="1" applyFill="1" applyBorder="1" applyAlignment="1">
      <alignment horizontal="right" vertical="center" wrapText="1"/>
    </xf>
    <xf numFmtId="0" fontId="24" fillId="13" borderId="65" xfId="0" applyNumberFormat="1" applyFont="1" applyFill="1" applyBorder="1" applyAlignment="1">
      <alignment horizontal="right" vertical="center" wrapText="1" readingOrder="1"/>
    </xf>
    <xf numFmtId="0" fontId="11" fillId="13" borderId="65" xfId="3" applyNumberFormat="1" applyFont="1" applyFill="1" applyBorder="1" applyAlignment="1">
      <alignment horizontal="right" vertical="center"/>
    </xf>
    <xf numFmtId="3" fontId="11" fillId="0" borderId="65" xfId="0" applyNumberFormat="1" applyFont="1" applyBorder="1" applyAlignment="1">
      <alignment horizontal="right" vertical="center"/>
    </xf>
    <xf numFmtId="0" fontId="24" fillId="0" borderId="0" xfId="0" applyNumberFormat="1" applyFont="1" applyAlignment="1">
      <alignment horizontal="right" vertical="center"/>
    </xf>
    <xf numFmtId="0" fontId="24" fillId="0" borderId="68" xfId="0" applyNumberFormat="1" applyFont="1" applyBorder="1" applyAlignment="1">
      <alignment horizontal="right" vertical="center"/>
    </xf>
    <xf numFmtId="0" fontId="31" fillId="3" borderId="65" xfId="0" applyNumberFormat="1" applyFont="1" applyFill="1" applyBorder="1" applyAlignment="1">
      <alignment horizontal="right" vertical="center" wrapText="1" readingOrder="1"/>
    </xf>
    <xf numFmtId="0" fontId="29" fillId="12" borderId="25" xfId="0" applyNumberFormat="1" applyFont="1" applyFill="1" applyBorder="1" applyAlignment="1">
      <alignment horizontal="right" vertical="center"/>
    </xf>
    <xf numFmtId="0" fontId="24" fillId="0" borderId="27" xfId="0" applyNumberFormat="1" applyFont="1" applyBorder="1" applyAlignment="1">
      <alignment horizontal="right" vertical="center"/>
    </xf>
    <xf numFmtId="0" fontId="29" fillId="12" borderId="27" xfId="0" applyNumberFormat="1" applyFont="1" applyFill="1" applyBorder="1" applyAlignment="1">
      <alignment horizontal="right" vertical="center"/>
    </xf>
    <xf numFmtId="1" fontId="29" fillId="12" borderId="27" xfId="0" applyNumberFormat="1" applyFont="1" applyFill="1" applyBorder="1" applyAlignment="1">
      <alignment horizontal="right" vertical="center"/>
    </xf>
    <xf numFmtId="1" fontId="24" fillId="0" borderId="95" xfId="0" applyNumberFormat="1" applyFont="1" applyBorder="1" applyAlignment="1">
      <alignment horizontal="center" vertical="center" wrapText="1" readingOrder="1"/>
    </xf>
    <xf numFmtId="9" fontId="11" fillId="13" borderId="68" xfId="3" quotePrefix="1" applyNumberFormat="1" applyFont="1" applyFill="1" applyBorder="1" applyAlignment="1">
      <alignment horizontal="right" vertical="center"/>
    </xf>
    <xf numFmtId="9" fontId="11" fillId="0" borderId="68" xfId="0" quotePrefix="1" applyNumberFormat="1" applyFont="1" applyBorder="1" applyAlignment="1">
      <alignment horizontal="right" vertical="center"/>
    </xf>
    <xf numFmtId="164" fontId="20" fillId="10" borderId="8" xfId="3" applyNumberFormat="1" applyFont="1" applyBorder="1" applyAlignment="1">
      <alignment horizontal="center" vertical="center"/>
    </xf>
    <xf numFmtId="164" fontId="20" fillId="10" borderId="78" xfId="3" applyNumberFormat="1" applyFont="1" applyBorder="1" applyAlignment="1">
      <alignment horizontal="center" vertical="center"/>
    </xf>
    <xf numFmtId="164" fontId="20" fillId="10" borderId="8" xfId="3" applyNumberFormat="1" applyFont="1" applyBorder="1" applyAlignment="1">
      <alignment horizontal="center" vertical="center" wrapText="1" readingOrder="1"/>
    </xf>
    <xf numFmtId="164" fontId="20" fillId="10" borderId="67" xfId="3" applyNumberFormat="1" applyFont="1" applyBorder="1" applyAlignment="1">
      <alignment horizontal="center" vertical="center"/>
    </xf>
    <xf numFmtId="164" fontId="24" fillId="0" borderId="0" xfId="0" applyNumberFormat="1" applyFont="1" applyAlignment="1">
      <alignment horizontal="center" vertical="center"/>
    </xf>
    <xf numFmtId="164" fontId="24" fillId="0" borderId="68" xfId="0" applyNumberFormat="1" applyFont="1" applyBorder="1" applyAlignment="1">
      <alignment horizontal="center" vertical="center"/>
    </xf>
    <xf numFmtId="164" fontId="11" fillId="0" borderId="0" xfId="0" applyNumberFormat="1" applyFont="1" applyAlignment="1">
      <alignment horizontal="center" vertical="center"/>
    </xf>
    <xf numFmtId="164" fontId="11" fillId="0" borderId="64" xfId="0" applyNumberFormat="1" applyFont="1" applyBorder="1" applyAlignment="1">
      <alignment horizontal="center" vertical="center"/>
    </xf>
    <xf numFmtId="164" fontId="20" fillId="10" borderId="0" xfId="3" applyNumberFormat="1" applyFont="1" applyAlignment="1">
      <alignment horizontal="center" vertical="center"/>
    </xf>
    <xf numFmtId="164" fontId="20" fillId="10" borderId="68" xfId="3" applyNumberFormat="1" applyFont="1" applyBorder="1" applyAlignment="1">
      <alignment horizontal="center" vertical="center"/>
    </xf>
    <xf numFmtId="164" fontId="20" fillId="10" borderId="0" xfId="3" applyNumberFormat="1" applyFont="1" applyAlignment="1">
      <alignment horizontal="center" vertical="center" wrapText="1" readingOrder="1"/>
    </xf>
    <xf numFmtId="164" fontId="20" fillId="10" borderId="64" xfId="3" quotePrefix="1" applyNumberFormat="1" applyFont="1" applyBorder="1" applyAlignment="1">
      <alignment horizontal="center" vertical="center"/>
    </xf>
    <xf numFmtId="164" fontId="11" fillId="0" borderId="68" xfId="0" applyNumberFormat="1" applyFont="1" applyBorder="1" applyAlignment="1">
      <alignment horizontal="center" vertical="center"/>
    </xf>
    <xf numFmtId="164" fontId="11" fillId="0" borderId="0" xfId="0" quotePrefix="1" applyNumberFormat="1" applyFont="1" applyAlignment="1">
      <alignment horizontal="center" vertical="center"/>
    </xf>
    <xf numFmtId="164" fontId="11" fillId="0" borderId="64" xfId="0" quotePrefix="1" applyNumberFormat="1" applyFont="1" applyBorder="1" applyAlignment="1">
      <alignment horizontal="center" vertical="center"/>
    </xf>
    <xf numFmtId="0" fontId="11" fillId="10" borderId="0" xfId="3" quotePrefix="1" applyNumberFormat="1" applyFont="1" applyAlignment="1">
      <alignment horizontal="center" vertical="center"/>
    </xf>
    <xf numFmtId="0" fontId="11" fillId="10" borderId="68" xfId="3" quotePrefix="1" applyNumberFormat="1" applyFont="1" applyBorder="1" applyAlignment="1">
      <alignment horizontal="center" vertical="center"/>
    </xf>
    <xf numFmtId="164" fontId="11" fillId="10" borderId="0" xfId="3" quotePrefix="1" applyNumberFormat="1" applyFont="1" applyBorder="1" applyAlignment="1">
      <alignment horizontal="center" vertical="center"/>
    </xf>
    <xf numFmtId="164" fontId="11" fillId="10" borderId="64" xfId="3" quotePrefix="1" applyNumberFormat="1" applyFont="1" applyBorder="1" applyAlignment="1">
      <alignment horizontal="center" vertical="center"/>
    </xf>
    <xf numFmtId="164" fontId="20" fillId="0" borderId="0" xfId="0" applyNumberFormat="1" applyFont="1" applyAlignment="1">
      <alignment horizontal="center" vertical="center"/>
    </xf>
    <xf numFmtId="164" fontId="20" fillId="0" borderId="68" xfId="0" applyNumberFormat="1" applyFont="1" applyBorder="1" applyAlignment="1">
      <alignment horizontal="center" vertical="center"/>
    </xf>
    <xf numFmtId="164" fontId="20" fillId="0" borderId="64" xfId="0" applyNumberFormat="1" applyFont="1" applyBorder="1" applyAlignment="1">
      <alignment horizontal="center" vertical="center"/>
    </xf>
    <xf numFmtId="0" fontId="11" fillId="13" borderId="0" xfId="0" quotePrefix="1" applyNumberFormat="1" applyFont="1" applyFill="1" applyAlignment="1">
      <alignment horizontal="center" vertical="center"/>
    </xf>
    <xf numFmtId="164" fontId="11" fillId="13" borderId="68" xfId="0" applyNumberFormat="1" applyFont="1" applyFill="1" applyBorder="1" applyAlignment="1">
      <alignment horizontal="center" vertical="center"/>
    </xf>
    <xf numFmtId="164" fontId="11" fillId="10" borderId="64" xfId="3" applyNumberFormat="1" applyFont="1" applyBorder="1" applyAlignment="1">
      <alignment horizontal="center" vertical="center"/>
    </xf>
    <xf numFmtId="164" fontId="20" fillId="10" borderId="64" xfId="3" applyNumberFormat="1" applyFont="1" applyBorder="1" applyAlignment="1">
      <alignment horizontal="center" vertical="center"/>
    </xf>
    <xf numFmtId="164" fontId="24" fillId="0" borderId="64" xfId="0" applyNumberFormat="1" applyFont="1" applyBorder="1" applyAlignment="1">
      <alignment horizontal="center" vertical="center"/>
    </xf>
    <xf numFmtId="164" fontId="11" fillId="25" borderId="0" xfId="0" applyNumberFormat="1" applyFont="1" applyFill="1" applyAlignment="1">
      <alignment horizontal="center" vertical="center"/>
    </xf>
    <xf numFmtId="164" fontId="11" fillId="25" borderId="68" xfId="0" applyNumberFormat="1" applyFont="1" applyFill="1" applyBorder="1" applyAlignment="1">
      <alignment horizontal="center" vertical="center"/>
    </xf>
    <xf numFmtId="164" fontId="11" fillId="10" borderId="0" xfId="3" applyNumberFormat="1" applyFont="1" applyAlignment="1">
      <alignment horizontal="center" vertical="center"/>
    </xf>
    <xf numFmtId="164" fontId="11" fillId="13" borderId="0" xfId="0" applyNumberFormat="1" applyFont="1" applyFill="1" applyAlignment="1">
      <alignment horizontal="center" vertical="center"/>
    </xf>
    <xf numFmtId="164" fontId="11" fillId="13" borderId="64" xfId="0" quotePrefix="1" applyNumberFormat="1" applyFont="1" applyFill="1" applyBorder="1" applyAlignment="1">
      <alignment horizontal="center" vertical="center"/>
    </xf>
    <xf numFmtId="164" fontId="11" fillId="0" borderId="0" xfId="3" applyNumberFormat="1" applyFont="1" applyFill="1" applyAlignment="1">
      <alignment horizontal="center" vertical="center"/>
    </xf>
    <xf numFmtId="164" fontId="11" fillId="0" borderId="68" xfId="3" applyNumberFormat="1" applyFont="1" applyFill="1" applyBorder="1" applyAlignment="1">
      <alignment horizontal="center" vertical="center"/>
    </xf>
    <xf numFmtId="164" fontId="11" fillId="0" borderId="64" xfId="3" quotePrefix="1" applyNumberFormat="1" applyFont="1" applyFill="1" applyBorder="1" applyAlignment="1">
      <alignment horizontal="center" vertical="center"/>
    </xf>
    <xf numFmtId="164" fontId="11" fillId="13" borderId="52" xfId="3" applyNumberFormat="1" applyFont="1" applyFill="1" applyBorder="1" applyAlignment="1">
      <alignment horizontal="center" vertical="center"/>
    </xf>
    <xf numFmtId="164" fontId="11" fillId="13" borderId="77" xfId="3" applyNumberFormat="1" applyFont="1" applyFill="1" applyBorder="1" applyAlignment="1">
      <alignment horizontal="center" vertical="center"/>
    </xf>
    <xf numFmtId="164" fontId="11" fillId="13" borderId="52" xfId="0" applyNumberFormat="1" applyFont="1" applyFill="1" applyBorder="1" applyAlignment="1">
      <alignment horizontal="center" vertical="center"/>
    </xf>
    <xf numFmtId="164" fontId="11" fillId="13" borderId="76" xfId="0" quotePrefix="1" applyNumberFormat="1" applyFont="1" applyFill="1" applyBorder="1" applyAlignment="1">
      <alignment horizontal="center" vertical="center"/>
    </xf>
    <xf numFmtId="0" fontId="24" fillId="13" borderId="0" xfId="0" applyNumberFormat="1" applyFont="1" applyFill="1" applyAlignment="1">
      <alignment horizontal="right" vertical="center" wrapText="1" readingOrder="1"/>
    </xf>
    <xf numFmtId="0" fontId="27" fillId="13" borderId="68" xfId="0" applyNumberFormat="1" applyFont="1" applyFill="1" applyBorder="1" applyAlignment="1">
      <alignment horizontal="right" vertical="center" wrapText="1" readingOrder="1"/>
    </xf>
    <xf numFmtId="0" fontId="24" fillId="0" borderId="52" xfId="0" applyNumberFormat="1" applyFont="1" applyBorder="1" applyAlignment="1">
      <alignment horizontal="right"/>
    </xf>
    <xf numFmtId="0" fontId="11" fillId="0" borderId="77" xfId="0" applyNumberFormat="1" applyFont="1" applyBorder="1" applyAlignment="1">
      <alignment horizontal="right"/>
    </xf>
  </cellXfs>
  <cellStyles count="8">
    <cellStyle name="20 % - Farve3" xfId="3" builtinId="38"/>
    <cellStyle name="40 % - Farve3" xfId="4" builtinId="39"/>
    <cellStyle name="Beregning 2" xfId="6" xr:uid="{00000000-0005-0000-0000-000002000000}"/>
    <cellStyle name="God 2" xfId="7" xr:uid="{00000000-0005-0000-0000-000003000000}"/>
    <cellStyle name="Komma" xfId="1" builtinId="3"/>
    <cellStyle name="Link" xfId="2" builtinId="8"/>
    <cellStyle name="Normal" xfId="0" builtinId="0"/>
    <cellStyle name="Procent" xfId="5" builtinId="5"/>
  </cellStyles>
  <dxfs count="0"/>
  <tableStyles count="0" defaultTableStyle="TableStyleMedium2" defaultPivotStyle="PivotStyleLight16"/>
  <colors>
    <mruColors>
      <color rgb="FFEDEDED"/>
      <color rgb="FF3C6E87"/>
      <color rgb="FFC9D1DB"/>
      <color rgb="FF7990A5"/>
      <color rgb="FFAF1E2D"/>
      <color rgb="FFA5BEB9"/>
      <color rgb="FFF0F0F0"/>
      <color rgb="FF99ABBB"/>
      <color rgb="FF50BEC8"/>
      <color rgb="FFF59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4721F7E-E93B-40B1-8DA3-79EAEBC7F696}" type="doc">
      <dgm:prSet loTypeId="urn:microsoft.com/office/officeart/2005/8/layout/hProcess7" loCatId="list" qsTypeId="urn:microsoft.com/office/officeart/2005/8/quickstyle/simple1" qsCatId="simple" csTypeId="urn:microsoft.com/office/officeart/2005/8/colors/accent1_2" csCatId="accent1" phldr="1"/>
      <dgm:spPr/>
      <dgm:t>
        <a:bodyPr/>
        <a:lstStyle/>
        <a:p>
          <a:endParaRPr lang="da-DK"/>
        </a:p>
      </dgm:t>
    </dgm:pt>
    <dgm:pt modelId="{0BBD1850-5827-4760-85DB-C7C85D885F82}">
      <dgm:prSet phldrT="[Tekst]" custT="1"/>
      <dgm:spPr>
        <a:solidFill>
          <a:srgbClr val="EDEDED"/>
        </a:solidFill>
      </dgm:spPr>
      <dgm:t>
        <a:bodyPr anchor="t"/>
        <a:lstStyle/>
        <a:p>
          <a:r>
            <a:rPr lang="da-DK" sz="1800">
              <a:solidFill>
                <a:sysClr val="windowText" lastClr="000000"/>
              </a:solidFill>
            </a:rPr>
            <a:t>1. Scope</a:t>
          </a:r>
        </a:p>
      </dgm:t>
    </dgm:pt>
    <dgm:pt modelId="{D4CBA652-23E6-40FF-B65D-15B38E3A28F2}" type="parTrans" cxnId="{3F8637A4-C23F-4BED-89A1-BE20E644AC1E}">
      <dgm:prSet/>
      <dgm:spPr/>
      <dgm:t>
        <a:bodyPr/>
        <a:lstStyle/>
        <a:p>
          <a:endParaRPr lang="da-DK"/>
        </a:p>
      </dgm:t>
    </dgm:pt>
    <dgm:pt modelId="{B9CD5067-4470-46C9-A86B-E7A031AA9464}" type="sibTrans" cxnId="{3F8637A4-C23F-4BED-89A1-BE20E644AC1E}">
      <dgm:prSet/>
      <dgm:spPr/>
      <dgm:t>
        <a:bodyPr/>
        <a:lstStyle/>
        <a:p>
          <a:endParaRPr lang="da-DK"/>
        </a:p>
      </dgm:t>
    </dgm:pt>
    <dgm:pt modelId="{5DDEC32C-B9A6-4DDF-A820-3A5DA4FEE458}">
      <dgm:prSet phldrT="[Tekst]" custT="1"/>
      <dgm:spPr/>
      <dgm:t>
        <a:bodyPr anchor="ctr"/>
        <a:lstStyle/>
        <a:p>
          <a:pPr algn="r"/>
          <a:r>
            <a:rPr lang="da-DK" sz="1000">
              <a:solidFill>
                <a:sysClr val="windowText" lastClr="000000"/>
              </a:solidFill>
            </a:rPr>
            <a:t>Forretnings-aktiviteter i Arbejdernes Landsbank og </a:t>
          </a:r>
          <a:br>
            <a:rPr lang="da-DK" sz="1000">
              <a:solidFill>
                <a:sysClr val="windowText" lastClr="000000"/>
              </a:solidFill>
            </a:rPr>
          </a:br>
          <a:r>
            <a:rPr lang="da-DK" sz="1000">
              <a:solidFill>
                <a:sysClr val="windowText" lastClr="000000"/>
              </a:solidFill>
            </a:rPr>
            <a:t>AL Finans</a:t>
          </a:r>
        </a:p>
      </dgm:t>
    </dgm:pt>
    <dgm:pt modelId="{6FC61A3A-55CF-45E3-BA2D-B329F43CF36A}" type="parTrans" cxnId="{5E9ED5F6-CC9B-4A59-9C97-AB3823958EA0}">
      <dgm:prSet/>
      <dgm:spPr/>
      <dgm:t>
        <a:bodyPr/>
        <a:lstStyle/>
        <a:p>
          <a:endParaRPr lang="da-DK"/>
        </a:p>
      </dgm:t>
    </dgm:pt>
    <dgm:pt modelId="{808C1073-7059-494F-AECA-3485A544EB5A}" type="sibTrans" cxnId="{5E9ED5F6-CC9B-4A59-9C97-AB3823958EA0}">
      <dgm:prSet/>
      <dgm:spPr/>
      <dgm:t>
        <a:bodyPr/>
        <a:lstStyle/>
        <a:p>
          <a:endParaRPr lang="da-DK"/>
        </a:p>
      </dgm:t>
    </dgm:pt>
    <dgm:pt modelId="{2827A30D-D6FA-4C42-BFDE-EC155341A649}">
      <dgm:prSet phldrT="[Tekst]" custT="1"/>
      <dgm:spPr>
        <a:solidFill>
          <a:srgbClr val="EDEDED"/>
        </a:solidFill>
      </dgm:spPr>
      <dgm:t>
        <a:bodyPr/>
        <a:lstStyle/>
        <a:p>
          <a:r>
            <a:rPr lang="da-DK" sz="1800">
              <a:solidFill>
                <a:sysClr val="windowText" lastClr="000000"/>
              </a:solidFill>
            </a:rPr>
            <a:t>2. Scale</a:t>
          </a:r>
        </a:p>
      </dgm:t>
    </dgm:pt>
    <dgm:pt modelId="{5C0F2C80-3227-464E-8875-C5C2F14D877C}" type="parTrans" cxnId="{32F5462A-F6C2-48A2-99DA-0471B6BF3735}">
      <dgm:prSet/>
      <dgm:spPr/>
      <dgm:t>
        <a:bodyPr/>
        <a:lstStyle/>
        <a:p>
          <a:endParaRPr lang="da-DK"/>
        </a:p>
      </dgm:t>
    </dgm:pt>
    <dgm:pt modelId="{67232928-560C-465E-BD2C-A0B7E07FAD49}" type="sibTrans" cxnId="{32F5462A-F6C2-48A2-99DA-0471B6BF3735}">
      <dgm:prSet/>
      <dgm:spPr/>
      <dgm:t>
        <a:bodyPr/>
        <a:lstStyle/>
        <a:p>
          <a:endParaRPr lang="da-DK"/>
        </a:p>
      </dgm:t>
    </dgm:pt>
    <dgm:pt modelId="{D726396E-B255-4CA2-BDF2-18C5F6658B4F}">
      <dgm:prSet phldrT="[Tekst]" custT="1"/>
      <dgm:spPr/>
      <dgm:t>
        <a:bodyPr anchor="ctr"/>
        <a:lstStyle/>
        <a:p>
          <a:pPr algn="r"/>
          <a:r>
            <a:rPr lang="da-DK" sz="1000">
              <a:solidFill>
                <a:sysClr val="windowText" lastClr="000000"/>
              </a:solidFill>
            </a:rPr>
            <a:t>Afdækning af forretningsomfang i Arbejdernes Landsbank og </a:t>
          </a:r>
          <a:br>
            <a:rPr lang="da-DK" sz="1000">
              <a:solidFill>
                <a:sysClr val="windowText" lastClr="000000"/>
              </a:solidFill>
            </a:rPr>
          </a:br>
          <a:r>
            <a:rPr lang="da-DK" sz="1000">
              <a:solidFill>
                <a:sysClr val="windowText" lastClr="000000"/>
              </a:solidFill>
            </a:rPr>
            <a:t>AL Finans</a:t>
          </a:r>
        </a:p>
      </dgm:t>
    </dgm:pt>
    <dgm:pt modelId="{A25450B5-73F4-4C90-9D22-1BE30B712AEB}" type="parTrans" cxnId="{57C5642C-A4F0-48C8-A779-E99120E67DFE}">
      <dgm:prSet/>
      <dgm:spPr/>
      <dgm:t>
        <a:bodyPr/>
        <a:lstStyle/>
        <a:p>
          <a:endParaRPr lang="da-DK"/>
        </a:p>
      </dgm:t>
    </dgm:pt>
    <dgm:pt modelId="{8A1CAB27-2842-4EE0-BF8F-AA12A8C90783}" type="sibTrans" cxnId="{57C5642C-A4F0-48C8-A779-E99120E67DFE}">
      <dgm:prSet/>
      <dgm:spPr/>
      <dgm:t>
        <a:bodyPr/>
        <a:lstStyle/>
        <a:p>
          <a:endParaRPr lang="da-DK"/>
        </a:p>
      </dgm:t>
    </dgm:pt>
    <dgm:pt modelId="{B135EE58-0FA0-49C5-A61C-29E9202D0328}">
      <dgm:prSet phldrT="[Tekst]" custT="1"/>
      <dgm:spPr>
        <a:solidFill>
          <a:srgbClr val="EDEDED"/>
        </a:solidFill>
      </dgm:spPr>
      <dgm:t>
        <a:bodyPr/>
        <a:lstStyle/>
        <a:p>
          <a:r>
            <a:rPr lang="da-DK" sz="1800">
              <a:solidFill>
                <a:sysClr val="windowText" lastClr="000000"/>
              </a:solidFill>
            </a:rPr>
            <a:t>4. Context</a:t>
          </a:r>
        </a:p>
      </dgm:t>
    </dgm:pt>
    <dgm:pt modelId="{439CEBAA-70C8-4867-BC88-077082A430B6}" type="parTrans" cxnId="{E0E8AC2D-F48C-4A15-A044-28AC5270AC02}">
      <dgm:prSet/>
      <dgm:spPr/>
      <dgm:t>
        <a:bodyPr/>
        <a:lstStyle/>
        <a:p>
          <a:endParaRPr lang="da-DK"/>
        </a:p>
      </dgm:t>
    </dgm:pt>
    <dgm:pt modelId="{015C63D9-B7FC-469A-96CD-EEFC4160459F}" type="sibTrans" cxnId="{E0E8AC2D-F48C-4A15-A044-28AC5270AC02}">
      <dgm:prSet/>
      <dgm:spPr/>
      <dgm:t>
        <a:bodyPr/>
        <a:lstStyle/>
        <a:p>
          <a:endParaRPr lang="da-DK"/>
        </a:p>
      </dgm:t>
    </dgm:pt>
    <dgm:pt modelId="{D4FD3110-DB9B-4F15-9EAF-5FC97EC0DD7E}">
      <dgm:prSet phldrT="[Tekst]" custT="1"/>
      <dgm:spPr/>
      <dgm:t>
        <a:bodyPr anchor="ctr"/>
        <a:lstStyle/>
        <a:p>
          <a:pPr algn="r"/>
          <a:r>
            <a:rPr lang="da-DK" sz="1000">
              <a:solidFill>
                <a:sysClr val="windowText" lastClr="000000"/>
              </a:solidFill>
            </a:rPr>
            <a:t>Relevans til den kontekst, som Arbejdernes Landsbank og </a:t>
          </a:r>
          <a:br>
            <a:rPr lang="da-DK" sz="1000">
              <a:solidFill>
                <a:sysClr val="windowText" lastClr="000000"/>
              </a:solidFill>
            </a:rPr>
          </a:br>
          <a:r>
            <a:rPr lang="da-DK" sz="1000">
              <a:solidFill>
                <a:sysClr val="windowText" lastClr="000000"/>
              </a:solidFill>
            </a:rPr>
            <a:t>AL Finans opererer i</a:t>
          </a:r>
        </a:p>
      </dgm:t>
    </dgm:pt>
    <dgm:pt modelId="{45E91432-0E6F-4D16-B2BB-9A9833E51E70}" type="parTrans" cxnId="{DE8DBFEB-5408-4431-87DA-342636E1435A}">
      <dgm:prSet/>
      <dgm:spPr/>
      <dgm:t>
        <a:bodyPr/>
        <a:lstStyle/>
        <a:p>
          <a:endParaRPr lang="da-DK"/>
        </a:p>
      </dgm:t>
    </dgm:pt>
    <dgm:pt modelId="{C3DA408C-421B-4A23-A398-0485CA813B68}" type="sibTrans" cxnId="{DE8DBFEB-5408-4431-87DA-342636E1435A}">
      <dgm:prSet/>
      <dgm:spPr/>
      <dgm:t>
        <a:bodyPr/>
        <a:lstStyle/>
        <a:p>
          <a:endParaRPr lang="da-DK"/>
        </a:p>
      </dgm:t>
    </dgm:pt>
    <dgm:pt modelId="{E733F4DF-F7AD-46A1-B050-12DE2B255890}">
      <dgm:prSet custT="1"/>
      <dgm:spPr>
        <a:solidFill>
          <a:srgbClr val="EDEDED"/>
        </a:solidFill>
      </dgm:spPr>
      <dgm:t>
        <a:bodyPr/>
        <a:lstStyle/>
        <a:p>
          <a:r>
            <a:rPr lang="da-DK" sz="1800">
              <a:solidFill>
                <a:sysClr val="windowText" lastClr="000000"/>
              </a:solidFill>
            </a:rPr>
            <a:t>3. Impact</a:t>
          </a:r>
        </a:p>
      </dgm:t>
    </dgm:pt>
    <dgm:pt modelId="{F627E4FB-65BF-4493-BB25-CE8298DAB6C2}" type="parTrans" cxnId="{D20BEE59-652E-4F66-B17E-F49F7D19C395}">
      <dgm:prSet/>
      <dgm:spPr/>
      <dgm:t>
        <a:bodyPr/>
        <a:lstStyle/>
        <a:p>
          <a:endParaRPr lang="da-DK"/>
        </a:p>
      </dgm:t>
    </dgm:pt>
    <dgm:pt modelId="{A314E581-96AD-44DD-998A-5B45913AF802}" type="sibTrans" cxnId="{D20BEE59-652E-4F66-B17E-F49F7D19C395}">
      <dgm:prSet/>
      <dgm:spPr/>
      <dgm:t>
        <a:bodyPr/>
        <a:lstStyle/>
        <a:p>
          <a:endParaRPr lang="da-DK"/>
        </a:p>
      </dgm:t>
    </dgm:pt>
    <dgm:pt modelId="{0E545AE3-5267-445F-BA03-02A4A5C5FD6D}">
      <dgm:prSet custT="1"/>
      <dgm:spPr>
        <a:solidFill>
          <a:srgbClr val="EDEDED"/>
        </a:solidFill>
      </dgm:spPr>
      <dgm:t>
        <a:bodyPr/>
        <a:lstStyle/>
        <a:p>
          <a:r>
            <a:rPr lang="da-DK" sz="1800">
              <a:solidFill>
                <a:sysClr val="windowText" lastClr="000000"/>
              </a:solidFill>
            </a:rPr>
            <a:t>5. Salience</a:t>
          </a:r>
        </a:p>
      </dgm:t>
    </dgm:pt>
    <dgm:pt modelId="{4B02B955-02A3-41EE-B81F-8D3E1F6A971C}" type="parTrans" cxnId="{080E6064-889E-42CA-9F0E-9972F92F5E0D}">
      <dgm:prSet/>
      <dgm:spPr/>
      <dgm:t>
        <a:bodyPr/>
        <a:lstStyle/>
        <a:p>
          <a:endParaRPr lang="da-DK"/>
        </a:p>
      </dgm:t>
    </dgm:pt>
    <dgm:pt modelId="{44190701-B1A3-48F6-A897-2395DDC8C12A}" type="sibTrans" cxnId="{080E6064-889E-42CA-9F0E-9972F92F5E0D}">
      <dgm:prSet/>
      <dgm:spPr/>
      <dgm:t>
        <a:bodyPr/>
        <a:lstStyle/>
        <a:p>
          <a:endParaRPr lang="da-DK"/>
        </a:p>
      </dgm:t>
    </dgm:pt>
    <dgm:pt modelId="{2E50FDFD-2014-432C-96DA-61E332C1766C}">
      <dgm:prSet custT="1"/>
      <dgm:spPr>
        <a:solidFill>
          <a:srgbClr val="EDEDED"/>
        </a:solidFill>
      </dgm:spPr>
      <dgm:t>
        <a:bodyPr anchor="ctr"/>
        <a:lstStyle/>
        <a:p>
          <a:pPr algn="r"/>
          <a:r>
            <a:rPr lang="da-DK" sz="1000">
              <a:solidFill>
                <a:sysClr val="windowText" lastClr="000000"/>
              </a:solidFill>
            </a:rPr>
            <a:t>Identifikation af potentielle impact områder i Arbejdernes Landsbank og </a:t>
          </a:r>
          <a:br>
            <a:rPr lang="da-DK" sz="1000">
              <a:solidFill>
                <a:sysClr val="windowText" lastClr="000000"/>
              </a:solidFill>
            </a:rPr>
          </a:br>
          <a:r>
            <a:rPr lang="da-DK" sz="1000">
              <a:solidFill>
                <a:sysClr val="windowText" lastClr="000000"/>
              </a:solidFill>
            </a:rPr>
            <a:t>AL Finans</a:t>
          </a:r>
        </a:p>
      </dgm:t>
    </dgm:pt>
    <dgm:pt modelId="{98361001-CD3D-4215-B83A-9228FBACFEC2}" type="parTrans" cxnId="{1FA1E1D7-7326-4204-A346-061C76B43FD5}">
      <dgm:prSet/>
      <dgm:spPr/>
      <dgm:t>
        <a:bodyPr/>
        <a:lstStyle/>
        <a:p>
          <a:endParaRPr lang="da-DK"/>
        </a:p>
      </dgm:t>
    </dgm:pt>
    <dgm:pt modelId="{1BFB1ACB-3D05-4274-BF3B-B0055D9D4197}" type="sibTrans" cxnId="{1FA1E1D7-7326-4204-A346-061C76B43FD5}">
      <dgm:prSet/>
      <dgm:spPr/>
      <dgm:t>
        <a:bodyPr/>
        <a:lstStyle/>
        <a:p>
          <a:endParaRPr lang="da-DK"/>
        </a:p>
      </dgm:t>
    </dgm:pt>
    <dgm:pt modelId="{96E2A57B-D4F5-4ACA-AA4A-175A54C98D7D}">
      <dgm:prSet custT="1"/>
      <dgm:spPr>
        <a:solidFill>
          <a:srgbClr val="EDEDED"/>
        </a:solidFill>
      </dgm:spPr>
      <dgm:t>
        <a:bodyPr anchor="ctr"/>
        <a:lstStyle/>
        <a:p>
          <a:pPr algn="r"/>
          <a:r>
            <a:rPr lang="da-DK" sz="1000">
              <a:solidFill>
                <a:sysClr val="windowText" lastClr="000000"/>
              </a:solidFill>
            </a:rPr>
            <a:t>Kvantifikation af væsentligste impact område i Arbejdernes Landsbank og </a:t>
          </a:r>
          <a:br>
            <a:rPr lang="da-DK" sz="1000">
              <a:solidFill>
                <a:sysClr val="windowText" lastClr="000000"/>
              </a:solidFill>
            </a:rPr>
          </a:br>
          <a:r>
            <a:rPr lang="da-DK" sz="1000">
              <a:solidFill>
                <a:sysClr val="windowText" lastClr="000000"/>
              </a:solidFill>
            </a:rPr>
            <a:t>AL Finans</a:t>
          </a:r>
        </a:p>
      </dgm:t>
    </dgm:pt>
    <dgm:pt modelId="{73A5AF3E-4C59-4DAD-BC52-65984905C5A8}" type="parTrans" cxnId="{38A5C5CB-EC36-4262-8CB4-2572F18FD6D8}">
      <dgm:prSet/>
      <dgm:spPr/>
      <dgm:t>
        <a:bodyPr/>
        <a:lstStyle/>
        <a:p>
          <a:endParaRPr lang="da-DK"/>
        </a:p>
      </dgm:t>
    </dgm:pt>
    <dgm:pt modelId="{D3944DEB-B182-4295-A53B-981F49C68867}" type="sibTrans" cxnId="{38A5C5CB-EC36-4262-8CB4-2572F18FD6D8}">
      <dgm:prSet/>
      <dgm:spPr/>
      <dgm:t>
        <a:bodyPr/>
        <a:lstStyle/>
        <a:p>
          <a:endParaRPr lang="da-DK"/>
        </a:p>
      </dgm:t>
    </dgm:pt>
    <dgm:pt modelId="{A8719610-3598-4E09-842A-A94F75C66AC5}" type="pres">
      <dgm:prSet presAssocID="{A4721F7E-E93B-40B1-8DA3-79EAEBC7F696}" presName="Name0" presStyleCnt="0">
        <dgm:presLayoutVars>
          <dgm:dir/>
          <dgm:animLvl val="lvl"/>
          <dgm:resizeHandles val="exact"/>
        </dgm:presLayoutVars>
      </dgm:prSet>
      <dgm:spPr/>
    </dgm:pt>
    <dgm:pt modelId="{B2B36247-CA32-42ED-BCF1-42BA281DFAB4}" type="pres">
      <dgm:prSet presAssocID="{0BBD1850-5827-4760-85DB-C7C85D885F82}" presName="compositeNode" presStyleCnt="0">
        <dgm:presLayoutVars>
          <dgm:bulletEnabled val="1"/>
        </dgm:presLayoutVars>
      </dgm:prSet>
      <dgm:spPr/>
    </dgm:pt>
    <dgm:pt modelId="{545ED511-B380-4140-9C1E-068C33BC2020}" type="pres">
      <dgm:prSet presAssocID="{0BBD1850-5827-4760-85DB-C7C85D885F82}" presName="bgRect" presStyleLbl="node1" presStyleIdx="0" presStyleCnt="5"/>
      <dgm:spPr/>
    </dgm:pt>
    <dgm:pt modelId="{7A8F8258-2B29-496D-A3A1-87E12E8399D7}" type="pres">
      <dgm:prSet presAssocID="{0BBD1850-5827-4760-85DB-C7C85D885F82}" presName="parentNode" presStyleLbl="node1" presStyleIdx="0" presStyleCnt="5">
        <dgm:presLayoutVars>
          <dgm:chMax val="0"/>
          <dgm:bulletEnabled val="1"/>
        </dgm:presLayoutVars>
      </dgm:prSet>
      <dgm:spPr/>
    </dgm:pt>
    <dgm:pt modelId="{0104C1AC-B811-401A-BFCD-0FFC86C74418}" type="pres">
      <dgm:prSet presAssocID="{0BBD1850-5827-4760-85DB-C7C85D885F82}" presName="childNode" presStyleLbl="node1" presStyleIdx="0" presStyleCnt="5">
        <dgm:presLayoutVars>
          <dgm:bulletEnabled val="1"/>
        </dgm:presLayoutVars>
      </dgm:prSet>
      <dgm:spPr/>
    </dgm:pt>
    <dgm:pt modelId="{021245A6-7BDC-44DA-BBC5-3BE7503E4986}" type="pres">
      <dgm:prSet presAssocID="{B9CD5067-4470-46C9-A86B-E7A031AA9464}" presName="hSp" presStyleCnt="0"/>
      <dgm:spPr/>
    </dgm:pt>
    <dgm:pt modelId="{9805960B-8518-4A08-AA1B-0967CE428FC2}" type="pres">
      <dgm:prSet presAssocID="{B9CD5067-4470-46C9-A86B-E7A031AA9464}" presName="vProcSp" presStyleCnt="0"/>
      <dgm:spPr/>
    </dgm:pt>
    <dgm:pt modelId="{C5A46BDC-D638-44E8-BC0C-5F02191BAD53}" type="pres">
      <dgm:prSet presAssocID="{B9CD5067-4470-46C9-A86B-E7A031AA9464}" presName="vSp1" presStyleCnt="0"/>
      <dgm:spPr/>
    </dgm:pt>
    <dgm:pt modelId="{1F947C50-7F5C-46C2-BC94-92458C20C8E0}" type="pres">
      <dgm:prSet presAssocID="{B9CD5067-4470-46C9-A86B-E7A031AA9464}" presName="simulatedConn" presStyleLbl="solidFgAcc1" presStyleIdx="0" presStyleCnt="4"/>
      <dgm:spPr>
        <a:solidFill>
          <a:srgbClr val="AF1E2D"/>
        </a:solidFill>
        <a:ln>
          <a:noFill/>
        </a:ln>
      </dgm:spPr>
    </dgm:pt>
    <dgm:pt modelId="{B4C9F8B9-4477-453B-A26D-402F355F6481}" type="pres">
      <dgm:prSet presAssocID="{B9CD5067-4470-46C9-A86B-E7A031AA9464}" presName="vSp2" presStyleCnt="0"/>
      <dgm:spPr/>
    </dgm:pt>
    <dgm:pt modelId="{724F5B3C-3F24-4C2B-A97E-6B1BF4AC9C90}" type="pres">
      <dgm:prSet presAssocID="{B9CD5067-4470-46C9-A86B-E7A031AA9464}" presName="sibTrans" presStyleCnt="0"/>
      <dgm:spPr/>
    </dgm:pt>
    <dgm:pt modelId="{DD19CA69-A4FC-48AA-8AC8-0E9D270B78E3}" type="pres">
      <dgm:prSet presAssocID="{2827A30D-D6FA-4C42-BFDE-EC155341A649}" presName="compositeNode" presStyleCnt="0">
        <dgm:presLayoutVars>
          <dgm:bulletEnabled val="1"/>
        </dgm:presLayoutVars>
      </dgm:prSet>
      <dgm:spPr/>
    </dgm:pt>
    <dgm:pt modelId="{61D541E7-2918-4D8D-9E4C-9BEDA0F31435}" type="pres">
      <dgm:prSet presAssocID="{2827A30D-D6FA-4C42-BFDE-EC155341A649}" presName="bgRect" presStyleLbl="node1" presStyleIdx="1" presStyleCnt="5"/>
      <dgm:spPr/>
    </dgm:pt>
    <dgm:pt modelId="{72A1AEC2-A695-4B85-9D7D-D8039B3207B6}" type="pres">
      <dgm:prSet presAssocID="{2827A30D-D6FA-4C42-BFDE-EC155341A649}" presName="parentNode" presStyleLbl="node1" presStyleIdx="1" presStyleCnt="5">
        <dgm:presLayoutVars>
          <dgm:chMax val="0"/>
          <dgm:bulletEnabled val="1"/>
        </dgm:presLayoutVars>
      </dgm:prSet>
      <dgm:spPr/>
    </dgm:pt>
    <dgm:pt modelId="{33B0EF2A-7CAB-44D3-9065-43BD28DE9C13}" type="pres">
      <dgm:prSet presAssocID="{2827A30D-D6FA-4C42-BFDE-EC155341A649}" presName="childNode" presStyleLbl="node1" presStyleIdx="1" presStyleCnt="5">
        <dgm:presLayoutVars>
          <dgm:bulletEnabled val="1"/>
        </dgm:presLayoutVars>
      </dgm:prSet>
      <dgm:spPr/>
    </dgm:pt>
    <dgm:pt modelId="{594FDBEC-3905-48C8-93B7-6FCC7EE5059F}" type="pres">
      <dgm:prSet presAssocID="{67232928-560C-465E-BD2C-A0B7E07FAD49}" presName="hSp" presStyleCnt="0"/>
      <dgm:spPr/>
    </dgm:pt>
    <dgm:pt modelId="{BA6D2796-AE81-4D84-BFA0-C66488D1E8E7}" type="pres">
      <dgm:prSet presAssocID="{67232928-560C-465E-BD2C-A0B7E07FAD49}" presName="vProcSp" presStyleCnt="0"/>
      <dgm:spPr/>
    </dgm:pt>
    <dgm:pt modelId="{B8E83387-DEE7-4E4B-BCCC-5F75C85C883E}" type="pres">
      <dgm:prSet presAssocID="{67232928-560C-465E-BD2C-A0B7E07FAD49}" presName="vSp1" presStyleCnt="0"/>
      <dgm:spPr/>
    </dgm:pt>
    <dgm:pt modelId="{66780FEE-6776-473B-A315-A40CCF2988C9}" type="pres">
      <dgm:prSet presAssocID="{67232928-560C-465E-BD2C-A0B7E07FAD49}" presName="simulatedConn" presStyleLbl="solidFgAcc1" presStyleIdx="1" presStyleCnt="4"/>
      <dgm:spPr>
        <a:solidFill>
          <a:srgbClr val="AF1E2D"/>
        </a:solidFill>
        <a:ln>
          <a:noFill/>
        </a:ln>
      </dgm:spPr>
    </dgm:pt>
    <dgm:pt modelId="{DC910B2F-7ED9-432E-B5EA-6756CEBDB050}" type="pres">
      <dgm:prSet presAssocID="{67232928-560C-465E-BD2C-A0B7E07FAD49}" presName="vSp2" presStyleCnt="0"/>
      <dgm:spPr/>
    </dgm:pt>
    <dgm:pt modelId="{511C5472-2F92-4EC7-BE56-69923C15DBD2}" type="pres">
      <dgm:prSet presAssocID="{67232928-560C-465E-BD2C-A0B7E07FAD49}" presName="sibTrans" presStyleCnt="0"/>
      <dgm:spPr/>
    </dgm:pt>
    <dgm:pt modelId="{6261E1C0-D281-43AF-9B07-3AC64ADE6CE5}" type="pres">
      <dgm:prSet presAssocID="{E733F4DF-F7AD-46A1-B050-12DE2B255890}" presName="compositeNode" presStyleCnt="0">
        <dgm:presLayoutVars>
          <dgm:bulletEnabled val="1"/>
        </dgm:presLayoutVars>
      </dgm:prSet>
      <dgm:spPr/>
    </dgm:pt>
    <dgm:pt modelId="{0EFCD194-D65F-42CC-A8B3-996B09F04FFF}" type="pres">
      <dgm:prSet presAssocID="{E733F4DF-F7AD-46A1-B050-12DE2B255890}" presName="bgRect" presStyleLbl="node1" presStyleIdx="2" presStyleCnt="5"/>
      <dgm:spPr/>
    </dgm:pt>
    <dgm:pt modelId="{6AEB6FCA-988A-45DE-9AC0-E51BB7DD5724}" type="pres">
      <dgm:prSet presAssocID="{E733F4DF-F7AD-46A1-B050-12DE2B255890}" presName="parentNode" presStyleLbl="node1" presStyleIdx="2" presStyleCnt="5">
        <dgm:presLayoutVars>
          <dgm:chMax val="0"/>
          <dgm:bulletEnabled val="1"/>
        </dgm:presLayoutVars>
      </dgm:prSet>
      <dgm:spPr/>
    </dgm:pt>
    <dgm:pt modelId="{CF0802D8-37BE-436B-9BAA-F837A1D9AFA8}" type="pres">
      <dgm:prSet presAssocID="{E733F4DF-F7AD-46A1-B050-12DE2B255890}" presName="childNode" presStyleLbl="node1" presStyleIdx="2" presStyleCnt="5">
        <dgm:presLayoutVars>
          <dgm:bulletEnabled val="1"/>
        </dgm:presLayoutVars>
      </dgm:prSet>
      <dgm:spPr/>
    </dgm:pt>
    <dgm:pt modelId="{F1991E6A-E05E-4E97-A607-1D899D7E79F0}" type="pres">
      <dgm:prSet presAssocID="{A314E581-96AD-44DD-998A-5B45913AF802}" presName="hSp" presStyleCnt="0"/>
      <dgm:spPr/>
    </dgm:pt>
    <dgm:pt modelId="{159D3C21-AA67-4649-87AF-FA2FBC9DA11E}" type="pres">
      <dgm:prSet presAssocID="{A314E581-96AD-44DD-998A-5B45913AF802}" presName="vProcSp" presStyleCnt="0"/>
      <dgm:spPr/>
    </dgm:pt>
    <dgm:pt modelId="{79861F91-A2F5-4824-BD5A-075B197B2BE3}" type="pres">
      <dgm:prSet presAssocID="{A314E581-96AD-44DD-998A-5B45913AF802}" presName="vSp1" presStyleCnt="0"/>
      <dgm:spPr/>
    </dgm:pt>
    <dgm:pt modelId="{CF1B1C43-AF79-42D1-B0CC-6660D56CF774}" type="pres">
      <dgm:prSet presAssocID="{A314E581-96AD-44DD-998A-5B45913AF802}" presName="simulatedConn" presStyleLbl="solidFgAcc1" presStyleIdx="2" presStyleCnt="4"/>
      <dgm:spPr>
        <a:solidFill>
          <a:srgbClr val="AF1E2D"/>
        </a:solidFill>
        <a:ln>
          <a:noFill/>
        </a:ln>
      </dgm:spPr>
    </dgm:pt>
    <dgm:pt modelId="{97E20BAE-F153-42C2-93D3-5AE0C78A296E}" type="pres">
      <dgm:prSet presAssocID="{A314E581-96AD-44DD-998A-5B45913AF802}" presName="vSp2" presStyleCnt="0"/>
      <dgm:spPr/>
    </dgm:pt>
    <dgm:pt modelId="{6FD572F6-0B05-4256-B409-8CC825507413}" type="pres">
      <dgm:prSet presAssocID="{A314E581-96AD-44DD-998A-5B45913AF802}" presName="sibTrans" presStyleCnt="0"/>
      <dgm:spPr/>
    </dgm:pt>
    <dgm:pt modelId="{F6CF334B-75D4-402A-960F-AE09C1CAED22}" type="pres">
      <dgm:prSet presAssocID="{B135EE58-0FA0-49C5-A61C-29E9202D0328}" presName="compositeNode" presStyleCnt="0">
        <dgm:presLayoutVars>
          <dgm:bulletEnabled val="1"/>
        </dgm:presLayoutVars>
      </dgm:prSet>
      <dgm:spPr/>
    </dgm:pt>
    <dgm:pt modelId="{58B920D6-4B44-4046-BD1F-2779B3547247}" type="pres">
      <dgm:prSet presAssocID="{B135EE58-0FA0-49C5-A61C-29E9202D0328}" presName="bgRect" presStyleLbl="node1" presStyleIdx="3" presStyleCnt="5"/>
      <dgm:spPr/>
    </dgm:pt>
    <dgm:pt modelId="{A8E8D2A9-DC23-4B72-A1E7-083C3FF096DD}" type="pres">
      <dgm:prSet presAssocID="{B135EE58-0FA0-49C5-A61C-29E9202D0328}" presName="parentNode" presStyleLbl="node1" presStyleIdx="3" presStyleCnt="5">
        <dgm:presLayoutVars>
          <dgm:chMax val="0"/>
          <dgm:bulletEnabled val="1"/>
        </dgm:presLayoutVars>
      </dgm:prSet>
      <dgm:spPr/>
    </dgm:pt>
    <dgm:pt modelId="{FD615C4C-7F28-49CE-890B-A3BB0C7DDF43}" type="pres">
      <dgm:prSet presAssocID="{B135EE58-0FA0-49C5-A61C-29E9202D0328}" presName="childNode" presStyleLbl="node1" presStyleIdx="3" presStyleCnt="5">
        <dgm:presLayoutVars>
          <dgm:bulletEnabled val="1"/>
        </dgm:presLayoutVars>
      </dgm:prSet>
      <dgm:spPr/>
    </dgm:pt>
    <dgm:pt modelId="{2D488A1C-0C52-4273-A9DD-1AE058D44827}" type="pres">
      <dgm:prSet presAssocID="{015C63D9-B7FC-469A-96CD-EEFC4160459F}" presName="hSp" presStyleCnt="0"/>
      <dgm:spPr/>
    </dgm:pt>
    <dgm:pt modelId="{58246D45-0F6D-4DE0-8A57-994FB486DACD}" type="pres">
      <dgm:prSet presAssocID="{015C63D9-B7FC-469A-96CD-EEFC4160459F}" presName="vProcSp" presStyleCnt="0"/>
      <dgm:spPr/>
    </dgm:pt>
    <dgm:pt modelId="{B2A4B521-24E2-4241-A80E-05D19194ACA4}" type="pres">
      <dgm:prSet presAssocID="{015C63D9-B7FC-469A-96CD-EEFC4160459F}" presName="vSp1" presStyleCnt="0"/>
      <dgm:spPr/>
    </dgm:pt>
    <dgm:pt modelId="{874ADD66-552A-4DDA-97B5-FE99080DB240}" type="pres">
      <dgm:prSet presAssocID="{015C63D9-B7FC-469A-96CD-EEFC4160459F}" presName="simulatedConn" presStyleLbl="solidFgAcc1" presStyleIdx="3" presStyleCnt="4"/>
      <dgm:spPr>
        <a:solidFill>
          <a:srgbClr val="AF1E2D"/>
        </a:solidFill>
        <a:ln>
          <a:noFill/>
        </a:ln>
      </dgm:spPr>
    </dgm:pt>
    <dgm:pt modelId="{94B75EDC-B58D-4CBC-8CF0-A19D7206A049}" type="pres">
      <dgm:prSet presAssocID="{015C63D9-B7FC-469A-96CD-EEFC4160459F}" presName="vSp2" presStyleCnt="0"/>
      <dgm:spPr/>
    </dgm:pt>
    <dgm:pt modelId="{AE49D9E2-84C8-4177-905C-92CC0C399379}" type="pres">
      <dgm:prSet presAssocID="{015C63D9-B7FC-469A-96CD-EEFC4160459F}" presName="sibTrans" presStyleCnt="0"/>
      <dgm:spPr/>
    </dgm:pt>
    <dgm:pt modelId="{1C8CBF9D-1060-43B2-AFCD-DA643BD93181}" type="pres">
      <dgm:prSet presAssocID="{0E545AE3-5267-445F-BA03-02A4A5C5FD6D}" presName="compositeNode" presStyleCnt="0">
        <dgm:presLayoutVars>
          <dgm:bulletEnabled val="1"/>
        </dgm:presLayoutVars>
      </dgm:prSet>
      <dgm:spPr/>
    </dgm:pt>
    <dgm:pt modelId="{B13AAD14-4D0B-42DE-A002-42A7447CD766}" type="pres">
      <dgm:prSet presAssocID="{0E545AE3-5267-445F-BA03-02A4A5C5FD6D}" presName="bgRect" presStyleLbl="node1" presStyleIdx="4" presStyleCnt="5"/>
      <dgm:spPr/>
    </dgm:pt>
    <dgm:pt modelId="{1C7F7166-B256-428D-A161-04F70A720CBC}" type="pres">
      <dgm:prSet presAssocID="{0E545AE3-5267-445F-BA03-02A4A5C5FD6D}" presName="parentNode" presStyleLbl="node1" presStyleIdx="4" presStyleCnt="5">
        <dgm:presLayoutVars>
          <dgm:chMax val="0"/>
          <dgm:bulletEnabled val="1"/>
        </dgm:presLayoutVars>
      </dgm:prSet>
      <dgm:spPr/>
    </dgm:pt>
    <dgm:pt modelId="{60E2C82A-FAC7-4F63-9026-442CFFAE81A8}" type="pres">
      <dgm:prSet presAssocID="{0E545AE3-5267-445F-BA03-02A4A5C5FD6D}" presName="childNode" presStyleLbl="node1" presStyleIdx="4" presStyleCnt="5">
        <dgm:presLayoutVars>
          <dgm:bulletEnabled val="1"/>
        </dgm:presLayoutVars>
      </dgm:prSet>
      <dgm:spPr/>
    </dgm:pt>
  </dgm:ptLst>
  <dgm:cxnLst>
    <dgm:cxn modelId="{4E45F002-CA83-43D6-837D-7B66D922B3E7}" type="presOf" srcId="{2827A30D-D6FA-4C42-BFDE-EC155341A649}" destId="{72A1AEC2-A695-4B85-9D7D-D8039B3207B6}" srcOrd="1" destOrd="0" presId="urn:microsoft.com/office/officeart/2005/8/layout/hProcess7"/>
    <dgm:cxn modelId="{EA789124-9C60-4755-B14F-CC2C05EDA612}" type="presOf" srcId="{E733F4DF-F7AD-46A1-B050-12DE2B255890}" destId="{0EFCD194-D65F-42CC-A8B3-996B09F04FFF}" srcOrd="0" destOrd="0" presId="urn:microsoft.com/office/officeart/2005/8/layout/hProcess7"/>
    <dgm:cxn modelId="{32F5462A-F6C2-48A2-99DA-0471B6BF3735}" srcId="{A4721F7E-E93B-40B1-8DA3-79EAEBC7F696}" destId="{2827A30D-D6FA-4C42-BFDE-EC155341A649}" srcOrd="1" destOrd="0" parTransId="{5C0F2C80-3227-464E-8875-C5C2F14D877C}" sibTransId="{67232928-560C-465E-BD2C-A0B7E07FAD49}"/>
    <dgm:cxn modelId="{57C5642C-A4F0-48C8-A779-E99120E67DFE}" srcId="{2827A30D-D6FA-4C42-BFDE-EC155341A649}" destId="{D726396E-B255-4CA2-BDF2-18C5F6658B4F}" srcOrd="0" destOrd="0" parTransId="{A25450B5-73F4-4C90-9D22-1BE30B712AEB}" sibTransId="{8A1CAB27-2842-4EE0-BF8F-AA12A8C90783}"/>
    <dgm:cxn modelId="{E0E8AC2D-F48C-4A15-A044-28AC5270AC02}" srcId="{A4721F7E-E93B-40B1-8DA3-79EAEBC7F696}" destId="{B135EE58-0FA0-49C5-A61C-29E9202D0328}" srcOrd="3" destOrd="0" parTransId="{439CEBAA-70C8-4867-BC88-077082A430B6}" sibTransId="{015C63D9-B7FC-469A-96CD-EEFC4160459F}"/>
    <dgm:cxn modelId="{866F432E-8615-4B75-9730-7DD9F72CE8EE}" type="presOf" srcId="{2827A30D-D6FA-4C42-BFDE-EC155341A649}" destId="{61D541E7-2918-4D8D-9E4C-9BEDA0F31435}" srcOrd="0" destOrd="0" presId="urn:microsoft.com/office/officeart/2005/8/layout/hProcess7"/>
    <dgm:cxn modelId="{FF614537-6389-495D-835E-040671E2D2C7}" type="presOf" srcId="{D4FD3110-DB9B-4F15-9EAF-5FC97EC0DD7E}" destId="{FD615C4C-7F28-49CE-890B-A3BB0C7DDF43}" srcOrd="0" destOrd="0" presId="urn:microsoft.com/office/officeart/2005/8/layout/hProcess7"/>
    <dgm:cxn modelId="{4394EF60-5D23-40A1-8160-7A261051D778}" type="presOf" srcId="{B135EE58-0FA0-49C5-A61C-29E9202D0328}" destId="{58B920D6-4B44-4046-BD1F-2779B3547247}" srcOrd="0" destOrd="0" presId="urn:microsoft.com/office/officeart/2005/8/layout/hProcess7"/>
    <dgm:cxn modelId="{080E6064-889E-42CA-9F0E-9972F92F5E0D}" srcId="{A4721F7E-E93B-40B1-8DA3-79EAEBC7F696}" destId="{0E545AE3-5267-445F-BA03-02A4A5C5FD6D}" srcOrd="4" destOrd="0" parTransId="{4B02B955-02A3-41EE-B81F-8D3E1F6A971C}" sibTransId="{44190701-B1A3-48F6-A897-2395DDC8C12A}"/>
    <dgm:cxn modelId="{C89A8B45-3067-41D5-AF60-59A565EB5AAA}" type="presOf" srcId="{D726396E-B255-4CA2-BDF2-18C5F6658B4F}" destId="{33B0EF2A-7CAB-44D3-9065-43BD28DE9C13}" srcOrd="0" destOrd="0" presId="urn:microsoft.com/office/officeart/2005/8/layout/hProcess7"/>
    <dgm:cxn modelId="{74317B53-2BA7-413A-83EC-ED4AA0AB4609}" type="presOf" srcId="{0BBD1850-5827-4760-85DB-C7C85D885F82}" destId="{7A8F8258-2B29-496D-A3A1-87E12E8399D7}" srcOrd="1" destOrd="0" presId="urn:microsoft.com/office/officeart/2005/8/layout/hProcess7"/>
    <dgm:cxn modelId="{E54DDE57-1749-4DF8-8D2C-DE409F63208A}" type="presOf" srcId="{E733F4DF-F7AD-46A1-B050-12DE2B255890}" destId="{6AEB6FCA-988A-45DE-9AC0-E51BB7DD5724}" srcOrd="1" destOrd="0" presId="urn:microsoft.com/office/officeart/2005/8/layout/hProcess7"/>
    <dgm:cxn modelId="{D20BEE59-652E-4F66-B17E-F49F7D19C395}" srcId="{A4721F7E-E93B-40B1-8DA3-79EAEBC7F696}" destId="{E733F4DF-F7AD-46A1-B050-12DE2B255890}" srcOrd="2" destOrd="0" parTransId="{F627E4FB-65BF-4493-BB25-CE8298DAB6C2}" sibTransId="{A314E581-96AD-44DD-998A-5B45913AF802}"/>
    <dgm:cxn modelId="{C8781A8C-39BA-46AD-803A-33DD10FD5D8E}" type="presOf" srcId="{2E50FDFD-2014-432C-96DA-61E332C1766C}" destId="{CF0802D8-37BE-436B-9BAA-F837A1D9AFA8}" srcOrd="0" destOrd="0" presId="urn:microsoft.com/office/officeart/2005/8/layout/hProcess7"/>
    <dgm:cxn modelId="{3F8637A4-C23F-4BED-89A1-BE20E644AC1E}" srcId="{A4721F7E-E93B-40B1-8DA3-79EAEBC7F696}" destId="{0BBD1850-5827-4760-85DB-C7C85D885F82}" srcOrd="0" destOrd="0" parTransId="{D4CBA652-23E6-40FF-B65D-15B38E3A28F2}" sibTransId="{B9CD5067-4470-46C9-A86B-E7A031AA9464}"/>
    <dgm:cxn modelId="{E1BC5EC8-752F-4000-905D-E60F5F920D22}" type="presOf" srcId="{0E545AE3-5267-445F-BA03-02A4A5C5FD6D}" destId="{1C7F7166-B256-428D-A161-04F70A720CBC}" srcOrd="1" destOrd="0" presId="urn:microsoft.com/office/officeart/2005/8/layout/hProcess7"/>
    <dgm:cxn modelId="{38A5C5CB-EC36-4262-8CB4-2572F18FD6D8}" srcId="{0E545AE3-5267-445F-BA03-02A4A5C5FD6D}" destId="{96E2A57B-D4F5-4ACA-AA4A-175A54C98D7D}" srcOrd="0" destOrd="0" parTransId="{73A5AF3E-4C59-4DAD-BC52-65984905C5A8}" sibTransId="{D3944DEB-B182-4295-A53B-981F49C68867}"/>
    <dgm:cxn modelId="{810046D3-CD6C-4FCF-95A7-273D29D3E668}" type="presOf" srcId="{96E2A57B-D4F5-4ACA-AA4A-175A54C98D7D}" destId="{60E2C82A-FAC7-4F63-9026-442CFFAE81A8}" srcOrd="0" destOrd="0" presId="urn:microsoft.com/office/officeart/2005/8/layout/hProcess7"/>
    <dgm:cxn modelId="{EF7DC8D7-A570-4899-A126-7C650A0966D4}" type="presOf" srcId="{5DDEC32C-B9A6-4DDF-A820-3A5DA4FEE458}" destId="{0104C1AC-B811-401A-BFCD-0FFC86C74418}" srcOrd="0" destOrd="0" presId="urn:microsoft.com/office/officeart/2005/8/layout/hProcess7"/>
    <dgm:cxn modelId="{1FA1E1D7-7326-4204-A346-061C76B43FD5}" srcId="{E733F4DF-F7AD-46A1-B050-12DE2B255890}" destId="{2E50FDFD-2014-432C-96DA-61E332C1766C}" srcOrd="0" destOrd="0" parTransId="{98361001-CD3D-4215-B83A-9228FBACFEC2}" sibTransId="{1BFB1ACB-3D05-4274-BF3B-B0055D9D4197}"/>
    <dgm:cxn modelId="{960427DF-BABA-459A-993F-715B70F4EC40}" type="presOf" srcId="{0BBD1850-5827-4760-85DB-C7C85D885F82}" destId="{545ED511-B380-4140-9C1E-068C33BC2020}" srcOrd="0" destOrd="0" presId="urn:microsoft.com/office/officeart/2005/8/layout/hProcess7"/>
    <dgm:cxn modelId="{FF3717E1-3716-4E36-B6DE-80569BB8CCBA}" type="presOf" srcId="{B135EE58-0FA0-49C5-A61C-29E9202D0328}" destId="{A8E8D2A9-DC23-4B72-A1E7-083C3FF096DD}" srcOrd="1" destOrd="0" presId="urn:microsoft.com/office/officeart/2005/8/layout/hProcess7"/>
    <dgm:cxn modelId="{62FCFDE9-669B-42AA-98E2-BCACBDBFF815}" type="presOf" srcId="{0E545AE3-5267-445F-BA03-02A4A5C5FD6D}" destId="{B13AAD14-4D0B-42DE-A002-42A7447CD766}" srcOrd="0" destOrd="0" presId="urn:microsoft.com/office/officeart/2005/8/layout/hProcess7"/>
    <dgm:cxn modelId="{DE8DBFEB-5408-4431-87DA-342636E1435A}" srcId="{B135EE58-0FA0-49C5-A61C-29E9202D0328}" destId="{D4FD3110-DB9B-4F15-9EAF-5FC97EC0DD7E}" srcOrd="0" destOrd="0" parTransId="{45E91432-0E6F-4D16-B2BB-9A9833E51E70}" sibTransId="{C3DA408C-421B-4A23-A398-0485CA813B68}"/>
    <dgm:cxn modelId="{5E9ED5F6-CC9B-4A59-9C97-AB3823958EA0}" srcId="{0BBD1850-5827-4760-85DB-C7C85D885F82}" destId="{5DDEC32C-B9A6-4DDF-A820-3A5DA4FEE458}" srcOrd="0" destOrd="0" parTransId="{6FC61A3A-55CF-45E3-BA2D-B329F43CF36A}" sibTransId="{808C1073-7059-494F-AECA-3485A544EB5A}"/>
    <dgm:cxn modelId="{579CE9FD-1ECC-48BD-BC03-D4958323A3FA}" type="presOf" srcId="{A4721F7E-E93B-40B1-8DA3-79EAEBC7F696}" destId="{A8719610-3598-4E09-842A-A94F75C66AC5}" srcOrd="0" destOrd="0" presId="urn:microsoft.com/office/officeart/2005/8/layout/hProcess7"/>
    <dgm:cxn modelId="{2476A467-7AD0-4C5D-B965-79B6FF24351F}" type="presParOf" srcId="{A8719610-3598-4E09-842A-A94F75C66AC5}" destId="{B2B36247-CA32-42ED-BCF1-42BA281DFAB4}" srcOrd="0" destOrd="0" presId="urn:microsoft.com/office/officeart/2005/8/layout/hProcess7"/>
    <dgm:cxn modelId="{AA1695F1-9DEC-48FD-B3D7-F7E658151C87}" type="presParOf" srcId="{B2B36247-CA32-42ED-BCF1-42BA281DFAB4}" destId="{545ED511-B380-4140-9C1E-068C33BC2020}" srcOrd="0" destOrd="0" presId="urn:microsoft.com/office/officeart/2005/8/layout/hProcess7"/>
    <dgm:cxn modelId="{1FF03460-6976-4F8F-8164-3F8FF5D5012B}" type="presParOf" srcId="{B2B36247-CA32-42ED-BCF1-42BA281DFAB4}" destId="{7A8F8258-2B29-496D-A3A1-87E12E8399D7}" srcOrd="1" destOrd="0" presId="urn:microsoft.com/office/officeart/2005/8/layout/hProcess7"/>
    <dgm:cxn modelId="{8EE2165B-67FD-4AA1-9710-852BC0C0850D}" type="presParOf" srcId="{B2B36247-CA32-42ED-BCF1-42BA281DFAB4}" destId="{0104C1AC-B811-401A-BFCD-0FFC86C74418}" srcOrd="2" destOrd="0" presId="urn:microsoft.com/office/officeart/2005/8/layout/hProcess7"/>
    <dgm:cxn modelId="{0B18FE90-2A0D-47CA-B71E-23EA1D42308A}" type="presParOf" srcId="{A8719610-3598-4E09-842A-A94F75C66AC5}" destId="{021245A6-7BDC-44DA-BBC5-3BE7503E4986}" srcOrd="1" destOrd="0" presId="urn:microsoft.com/office/officeart/2005/8/layout/hProcess7"/>
    <dgm:cxn modelId="{A13A3CB2-FB8C-49BA-ABB5-0FA92DDBB696}" type="presParOf" srcId="{A8719610-3598-4E09-842A-A94F75C66AC5}" destId="{9805960B-8518-4A08-AA1B-0967CE428FC2}" srcOrd="2" destOrd="0" presId="urn:microsoft.com/office/officeart/2005/8/layout/hProcess7"/>
    <dgm:cxn modelId="{62FFD891-6666-43FE-B7E9-6865BDEB84A4}" type="presParOf" srcId="{9805960B-8518-4A08-AA1B-0967CE428FC2}" destId="{C5A46BDC-D638-44E8-BC0C-5F02191BAD53}" srcOrd="0" destOrd="0" presId="urn:microsoft.com/office/officeart/2005/8/layout/hProcess7"/>
    <dgm:cxn modelId="{8AEAF261-4309-478C-ABAD-1B7CAC8FAA92}" type="presParOf" srcId="{9805960B-8518-4A08-AA1B-0967CE428FC2}" destId="{1F947C50-7F5C-46C2-BC94-92458C20C8E0}" srcOrd="1" destOrd="0" presId="urn:microsoft.com/office/officeart/2005/8/layout/hProcess7"/>
    <dgm:cxn modelId="{FC53DA75-D254-456C-B4B8-CD5356EFE13F}" type="presParOf" srcId="{9805960B-8518-4A08-AA1B-0967CE428FC2}" destId="{B4C9F8B9-4477-453B-A26D-402F355F6481}" srcOrd="2" destOrd="0" presId="urn:microsoft.com/office/officeart/2005/8/layout/hProcess7"/>
    <dgm:cxn modelId="{F2B623CC-2BBA-4FBE-BFA3-E3D0DEDDC618}" type="presParOf" srcId="{A8719610-3598-4E09-842A-A94F75C66AC5}" destId="{724F5B3C-3F24-4C2B-A97E-6B1BF4AC9C90}" srcOrd="3" destOrd="0" presId="urn:microsoft.com/office/officeart/2005/8/layout/hProcess7"/>
    <dgm:cxn modelId="{889D591C-E158-4601-A9DB-E00A175CCA17}" type="presParOf" srcId="{A8719610-3598-4E09-842A-A94F75C66AC5}" destId="{DD19CA69-A4FC-48AA-8AC8-0E9D270B78E3}" srcOrd="4" destOrd="0" presId="urn:microsoft.com/office/officeart/2005/8/layout/hProcess7"/>
    <dgm:cxn modelId="{CE906CE0-9C83-42A9-879A-1B49D0C715CA}" type="presParOf" srcId="{DD19CA69-A4FC-48AA-8AC8-0E9D270B78E3}" destId="{61D541E7-2918-4D8D-9E4C-9BEDA0F31435}" srcOrd="0" destOrd="0" presId="urn:microsoft.com/office/officeart/2005/8/layout/hProcess7"/>
    <dgm:cxn modelId="{E0DC98BE-FACD-4B93-91A5-ADEDD921D8AA}" type="presParOf" srcId="{DD19CA69-A4FC-48AA-8AC8-0E9D270B78E3}" destId="{72A1AEC2-A695-4B85-9D7D-D8039B3207B6}" srcOrd="1" destOrd="0" presId="urn:microsoft.com/office/officeart/2005/8/layout/hProcess7"/>
    <dgm:cxn modelId="{D008FFF7-868E-4E47-A2FF-CED814BCF5DD}" type="presParOf" srcId="{DD19CA69-A4FC-48AA-8AC8-0E9D270B78E3}" destId="{33B0EF2A-7CAB-44D3-9065-43BD28DE9C13}" srcOrd="2" destOrd="0" presId="urn:microsoft.com/office/officeart/2005/8/layout/hProcess7"/>
    <dgm:cxn modelId="{8706E201-05FB-4C5F-B856-B0CC44ED6346}" type="presParOf" srcId="{A8719610-3598-4E09-842A-A94F75C66AC5}" destId="{594FDBEC-3905-48C8-93B7-6FCC7EE5059F}" srcOrd="5" destOrd="0" presId="urn:microsoft.com/office/officeart/2005/8/layout/hProcess7"/>
    <dgm:cxn modelId="{5EF09A7F-0520-4324-883F-C4EB3A789006}" type="presParOf" srcId="{A8719610-3598-4E09-842A-A94F75C66AC5}" destId="{BA6D2796-AE81-4D84-BFA0-C66488D1E8E7}" srcOrd="6" destOrd="0" presId="urn:microsoft.com/office/officeart/2005/8/layout/hProcess7"/>
    <dgm:cxn modelId="{CEBB49E5-7FA3-4396-A490-01D98869CC6A}" type="presParOf" srcId="{BA6D2796-AE81-4D84-BFA0-C66488D1E8E7}" destId="{B8E83387-DEE7-4E4B-BCCC-5F75C85C883E}" srcOrd="0" destOrd="0" presId="urn:microsoft.com/office/officeart/2005/8/layout/hProcess7"/>
    <dgm:cxn modelId="{59B3F22C-F08D-47B9-840B-8EFCD4C84EFC}" type="presParOf" srcId="{BA6D2796-AE81-4D84-BFA0-C66488D1E8E7}" destId="{66780FEE-6776-473B-A315-A40CCF2988C9}" srcOrd="1" destOrd="0" presId="urn:microsoft.com/office/officeart/2005/8/layout/hProcess7"/>
    <dgm:cxn modelId="{8A8802C5-CBAF-42C4-A3F2-DD5714A6320D}" type="presParOf" srcId="{BA6D2796-AE81-4D84-BFA0-C66488D1E8E7}" destId="{DC910B2F-7ED9-432E-B5EA-6756CEBDB050}" srcOrd="2" destOrd="0" presId="urn:microsoft.com/office/officeart/2005/8/layout/hProcess7"/>
    <dgm:cxn modelId="{2B9F57E6-A69D-44CA-99ED-C41A9B5C9B5C}" type="presParOf" srcId="{A8719610-3598-4E09-842A-A94F75C66AC5}" destId="{511C5472-2F92-4EC7-BE56-69923C15DBD2}" srcOrd="7" destOrd="0" presId="urn:microsoft.com/office/officeart/2005/8/layout/hProcess7"/>
    <dgm:cxn modelId="{8D467F05-DF54-4A13-A471-34FB5471E571}" type="presParOf" srcId="{A8719610-3598-4E09-842A-A94F75C66AC5}" destId="{6261E1C0-D281-43AF-9B07-3AC64ADE6CE5}" srcOrd="8" destOrd="0" presId="urn:microsoft.com/office/officeart/2005/8/layout/hProcess7"/>
    <dgm:cxn modelId="{042BFB53-5B1A-45E9-9EF5-31E24F6B5898}" type="presParOf" srcId="{6261E1C0-D281-43AF-9B07-3AC64ADE6CE5}" destId="{0EFCD194-D65F-42CC-A8B3-996B09F04FFF}" srcOrd="0" destOrd="0" presId="urn:microsoft.com/office/officeart/2005/8/layout/hProcess7"/>
    <dgm:cxn modelId="{EC75D98F-D817-45B5-BDDA-EEF558963F7A}" type="presParOf" srcId="{6261E1C0-D281-43AF-9B07-3AC64ADE6CE5}" destId="{6AEB6FCA-988A-45DE-9AC0-E51BB7DD5724}" srcOrd="1" destOrd="0" presId="urn:microsoft.com/office/officeart/2005/8/layout/hProcess7"/>
    <dgm:cxn modelId="{5426A5E0-FB25-4153-8906-BD2C39E16E7A}" type="presParOf" srcId="{6261E1C0-D281-43AF-9B07-3AC64ADE6CE5}" destId="{CF0802D8-37BE-436B-9BAA-F837A1D9AFA8}" srcOrd="2" destOrd="0" presId="urn:microsoft.com/office/officeart/2005/8/layout/hProcess7"/>
    <dgm:cxn modelId="{A2DB594E-4A72-4E29-A761-C06201DAACD8}" type="presParOf" srcId="{A8719610-3598-4E09-842A-A94F75C66AC5}" destId="{F1991E6A-E05E-4E97-A607-1D899D7E79F0}" srcOrd="9" destOrd="0" presId="urn:microsoft.com/office/officeart/2005/8/layout/hProcess7"/>
    <dgm:cxn modelId="{A69E759A-4448-448D-A1C9-9C6251FDE037}" type="presParOf" srcId="{A8719610-3598-4E09-842A-A94F75C66AC5}" destId="{159D3C21-AA67-4649-87AF-FA2FBC9DA11E}" srcOrd="10" destOrd="0" presId="urn:microsoft.com/office/officeart/2005/8/layout/hProcess7"/>
    <dgm:cxn modelId="{92ABDC9B-81E8-4015-B458-9D18E3C45905}" type="presParOf" srcId="{159D3C21-AA67-4649-87AF-FA2FBC9DA11E}" destId="{79861F91-A2F5-4824-BD5A-075B197B2BE3}" srcOrd="0" destOrd="0" presId="urn:microsoft.com/office/officeart/2005/8/layout/hProcess7"/>
    <dgm:cxn modelId="{3EED3E68-4C96-4926-974F-AEFC3B16C027}" type="presParOf" srcId="{159D3C21-AA67-4649-87AF-FA2FBC9DA11E}" destId="{CF1B1C43-AF79-42D1-B0CC-6660D56CF774}" srcOrd="1" destOrd="0" presId="urn:microsoft.com/office/officeart/2005/8/layout/hProcess7"/>
    <dgm:cxn modelId="{5207E859-8B30-40A1-B889-2E9AE25AA2FC}" type="presParOf" srcId="{159D3C21-AA67-4649-87AF-FA2FBC9DA11E}" destId="{97E20BAE-F153-42C2-93D3-5AE0C78A296E}" srcOrd="2" destOrd="0" presId="urn:microsoft.com/office/officeart/2005/8/layout/hProcess7"/>
    <dgm:cxn modelId="{79BDF19C-BB3E-493E-9819-956158C2319E}" type="presParOf" srcId="{A8719610-3598-4E09-842A-A94F75C66AC5}" destId="{6FD572F6-0B05-4256-B409-8CC825507413}" srcOrd="11" destOrd="0" presId="urn:microsoft.com/office/officeart/2005/8/layout/hProcess7"/>
    <dgm:cxn modelId="{9BE4C306-47A2-4626-9A73-B4D53DBCF0F1}" type="presParOf" srcId="{A8719610-3598-4E09-842A-A94F75C66AC5}" destId="{F6CF334B-75D4-402A-960F-AE09C1CAED22}" srcOrd="12" destOrd="0" presId="urn:microsoft.com/office/officeart/2005/8/layout/hProcess7"/>
    <dgm:cxn modelId="{A8DE172D-F2E2-4828-B875-071A3345D881}" type="presParOf" srcId="{F6CF334B-75D4-402A-960F-AE09C1CAED22}" destId="{58B920D6-4B44-4046-BD1F-2779B3547247}" srcOrd="0" destOrd="0" presId="urn:microsoft.com/office/officeart/2005/8/layout/hProcess7"/>
    <dgm:cxn modelId="{12A6BB78-02F2-43D5-9830-FCE47CFE259C}" type="presParOf" srcId="{F6CF334B-75D4-402A-960F-AE09C1CAED22}" destId="{A8E8D2A9-DC23-4B72-A1E7-083C3FF096DD}" srcOrd="1" destOrd="0" presId="urn:microsoft.com/office/officeart/2005/8/layout/hProcess7"/>
    <dgm:cxn modelId="{5B396805-694B-43BA-BA82-C8CCC04CCAD0}" type="presParOf" srcId="{F6CF334B-75D4-402A-960F-AE09C1CAED22}" destId="{FD615C4C-7F28-49CE-890B-A3BB0C7DDF43}" srcOrd="2" destOrd="0" presId="urn:microsoft.com/office/officeart/2005/8/layout/hProcess7"/>
    <dgm:cxn modelId="{6F585BEF-09B6-435F-8343-A240E4932A28}" type="presParOf" srcId="{A8719610-3598-4E09-842A-A94F75C66AC5}" destId="{2D488A1C-0C52-4273-A9DD-1AE058D44827}" srcOrd="13" destOrd="0" presId="urn:microsoft.com/office/officeart/2005/8/layout/hProcess7"/>
    <dgm:cxn modelId="{0B176BD4-3EC0-43B2-8286-9BE5599A56B8}" type="presParOf" srcId="{A8719610-3598-4E09-842A-A94F75C66AC5}" destId="{58246D45-0F6D-4DE0-8A57-994FB486DACD}" srcOrd="14" destOrd="0" presId="urn:microsoft.com/office/officeart/2005/8/layout/hProcess7"/>
    <dgm:cxn modelId="{A60DD873-CC52-4BA3-ABC5-FDB80A29A0B7}" type="presParOf" srcId="{58246D45-0F6D-4DE0-8A57-994FB486DACD}" destId="{B2A4B521-24E2-4241-A80E-05D19194ACA4}" srcOrd="0" destOrd="0" presId="urn:microsoft.com/office/officeart/2005/8/layout/hProcess7"/>
    <dgm:cxn modelId="{B5BC4457-E351-44E8-8E5F-4870FC43EC0E}" type="presParOf" srcId="{58246D45-0F6D-4DE0-8A57-994FB486DACD}" destId="{874ADD66-552A-4DDA-97B5-FE99080DB240}" srcOrd="1" destOrd="0" presId="urn:microsoft.com/office/officeart/2005/8/layout/hProcess7"/>
    <dgm:cxn modelId="{28088E97-0D65-4DC4-8DD2-CE74738C95E2}" type="presParOf" srcId="{58246D45-0F6D-4DE0-8A57-994FB486DACD}" destId="{94B75EDC-B58D-4CBC-8CF0-A19D7206A049}" srcOrd="2" destOrd="0" presId="urn:microsoft.com/office/officeart/2005/8/layout/hProcess7"/>
    <dgm:cxn modelId="{6348DC3E-E7BE-4FF0-8D4E-924F8E2D34B3}" type="presParOf" srcId="{A8719610-3598-4E09-842A-A94F75C66AC5}" destId="{AE49D9E2-84C8-4177-905C-92CC0C399379}" srcOrd="15" destOrd="0" presId="urn:microsoft.com/office/officeart/2005/8/layout/hProcess7"/>
    <dgm:cxn modelId="{071B7B1C-937B-4967-B95F-32E3FB6FD4AF}" type="presParOf" srcId="{A8719610-3598-4E09-842A-A94F75C66AC5}" destId="{1C8CBF9D-1060-43B2-AFCD-DA643BD93181}" srcOrd="16" destOrd="0" presId="urn:microsoft.com/office/officeart/2005/8/layout/hProcess7"/>
    <dgm:cxn modelId="{F54FDD07-9EEE-40E8-9EFB-A5AEE64016D7}" type="presParOf" srcId="{1C8CBF9D-1060-43B2-AFCD-DA643BD93181}" destId="{B13AAD14-4D0B-42DE-A002-42A7447CD766}" srcOrd="0" destOrd="0" presId="urn:microsoft.com/office/officeart/2005/8/layout/hProcess7"/>
    <dgm:cxn modelId="{3D5A8188-D3F3-417B-986A-EB505D22DF6E}" type="presParOf" srcId="{1C8CBF9D-1060-43B2-AFCD-DA643BD93181}" destId="{1C7F7166-B256-428D-A161-04F70A720CBC}" srcOrd="1" destOrd="0" presId="urn:microsoft.com/office/officeart/2005/8/layout/hProcess7"/>
    <dgm:cxn modelId="{DB3CF24E-DDCE-452C-A7F7-BE1CCBD2B123}" type="presParOf" srcId="{1C8CBF9D-1060-43B2-AFCD-DA643BD93181}" destId="{60E2C82A-FAC7-4F63-9026-442CFFAE81A8}" srcOrd="2" destOrd="0" presId="urn:microsoft.com/office/officeart/2005/8/layout/hProcess7"/>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45ED511-B380-4140-9C1E-068C33BC2020}">
      <dsp:nvSpPr>
        <dsp:cNvPr id="0" name=""/>
        <dsp:cNvSpPr/>
      </dsp:nvSpPr>
      <dsp:spPr>
        <a:xfrm>
          <a:off x="4315" y="0"/>
          <a:ext cx="1506754" cy="1462086"/>
        </a:xfrm>
        <a:prstGeom prst="roundRect">
          <a:avLst>
            <a:gd name="adj" fmla="val 5000"/>
          </a:avLst>
        </a:prstGeom>
        <a:solidFill>
          <a:srgbClr val="EDEDED"/>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61722" rIns="80010" bIns="0" numCol="1" spcCol="1270" anchor="t" anchorCtr="0">
          <a:noAutofit/>
        </a:bodyPr>
        <a:lstStyle/>
        <a:p>
          <a:pPr marL="0" lvl="0" indent="0" algn="r" defTabSz="800100">
            <a:lnSpc>
              <a:spcPct val="90000"/>
            </a:lnSpc>
            <a:spcBef>
              <a:spcPct val="0"/>
            </a:spcBef>
            <a:spcAft>
              <a:spcPct val="35000"/>
            </a:spcAft>
            <a:buNone/>
          </a:pPr>
          <a:r>
            <a:rPr lang="da-DK" sz="1800" kern="1200">
              <a:solidFill>
                <a:sysClr val="windowText" lastClr="000000"/>
              </a:solidFill>
            </a:rPr>
            <a:t>1. Scope</a:t>
          </a:r>
        </a:p>
      </dsp:txBody>
      <dsp:txXfrm rot="16200000">
        <a:off x="-444463" y="448779"/>
        <a:ext cx="1198910" cy="301350"/>
      </dsp:txXfrm>
    </dsp:sp>
    <dsp:sp modelId="{0104C1AC-B811-401A-BFCD-0FFC86C74418}">
      <dsp:nvSpPr>
        <dsp:cNvPr id="0" name=""/>
        <dsp:cNvSpPr/>
      </dsp:nvSpPr>
      <dsp:spPr>
        <a:xfrm>
          <a:off x="305666" y="0"/>
          <a:ext cx="1122532" cy="1462086"/>
        </a:xfrm>
        <a:prstGeom prst="rect">
          <a:avLst/>
        </a:prstGeom>
        <a:noFill/>
        <a:ln w="12700" cap="flat" cmpd="sng" algn="ctr">
          <a:noFill/>
          <a:prstDash val="solid"/>
          <a:miter lim="800000"/>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4290" rIns="0" bIns="0" numCol="1" spcCol="1270" anchor="ctr" anchorCtr="0">
          <a:noAutofit/>
        </a:bodyPr>
        <a:lstStyle/>
        <a:p>
          <a:pPr marL="0" lvl="0" indent="0" algn="r" defTabSz="444500">
            <a:lnSpc>
              <a:spcPct val="90000"/>
            </a:lnSpc>
            <a:spcBef>
              <a:spcPct val="0"/>
            </a:spcBef>
            <a:spcAft>
              <a:spcPct val="35000"/>
            </a:spcAft>
            <a:buNone/>
          </a:pPr>
          <a:r>
            <a:rPr lang="da-DK" sz="1000" kern="1200">
              <a:solidFill>
                <a:sysClr val="windowText" lastClr="000000"/>
              </a:solidFill>
            </a:rPr>
            <a:t>Forretnings-aktiviteter i Arbejdernes Landsbank og </a:t>
          </a:r>
          <a:br>
            <a:rPr lang="da-DK" sz="1000" kern="1200">
              <a:solidFill>
                <a:sysClr val="windowText" lastClr="000000"/>
              </a:solidFill>
            </a:rPr>
          </a:br>
          <a:r>
            <a:rPr lang="da-DK" sz="1000" kern="1200">
              <a:solidFill>
                <a:sysClr val="windowText" lastClr="000000"/>
              </a:solidFill>
            </a:rPr>
            <a:t>AL Finans</a:t>
          </a:r>
        </a:p>
      </dsp:txBody>
      <dsp:txXfrm>
        <a:off x="305666" y="0"/>
        <a:ext cx="1122532" cy="1462086"/>
      </dsp:txXfrm>
    </dsp:sp>
    <dsp:sp modelId="{61D541E7-2918-4D8D-9E4C-9BEDA0F31435}">
      <dsp:nvSpPr>
        <dsp:cNvPr id="0" name=""/>
        <dsp:cNvSpPr/>
      </dsp:nvSpPr>
      <dsp:spPr>
        <a:xfrm>
          <a:off x="1563806" y="0"/>
          <a:ext cx="1506754" cy="1462086"/>
        </a:xfrm>
        <a:prstGeom prst="roundRect">
          <a:avLst>
            <a:gd name="adj" fmla="val 5000"/>
          </a:avLst>
        </a:prstGeom>
        <a:solidFill>
          <a:srgbClr val="EDEDED"/>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61722" rIns="80010" bIns="0" numCol="1" spcCol="1270" anchor="t" anchorCtr="0">
          <a:noAutofit/>
        </a:bodyPr>
        <a:lstStyle/>
        <a:p>
          <a:pPr marL="0" lvl="0" indent="0" algn="r" defTabSz="800100">
            <a:lnSpc>
              <a:spcPct val="90000"/>
            </a:lnSpc>
            <a:spcBef>
              <a:spcPct val="0"/>
            </a:spcBef>
            <a:spcAft>
              <a:spcPct val="35000"/>
            </a:spcAft>
            <a:buNone/>
          </a:pPr>
          <a:r>
            <a:rPr lang="da-DK" sz="1800" kern="1200">
              <a:solidFill>
                <a:sysClr val="windowText" lastClr="000000"/>
              </a:solidFill>
            </a:rPr>
            <a:t>2. Scale</a:t>
          </a:r>
        </a:p>
      </dsp:txBody>
      <dsp:txXfrm rot="16200000">
        <a:off x="1115026" y="448779"/>
        <a:ext cx="1198910" cy="301350"/>
      </dsp:txXfrm>
    </dsp:sp>
    <dsp:sp modelId="{1F947C50-7F5C-46C2-BC94-92458C20C8E0}">
      <dsp:nvSpPr>
        <dsp:cNvPr id="0" name=""/>
        <dsp:cNvSpPr/>
      </dsp:nvSpPr>
      <dsp:spPr>
        <a:xfrm rot="5400000">
          <a:off x="1463870" y="1140808"/>
          <a:ext cx="214939" cy="226013"/>
        </a:xfrm>
        <a:prstGeom prst="flowChartExtract">
          <a:avLst/>
        </a:prstGeom>
        <a:solidFill>
          <a:srgbClr val="AF1E2D"/>
        </a:solidFill>
        <a:ln w="12700" cap="flat" cmpd="sng" algn="ctr">
          <a:noFill/>
          <a:prstDash val="solid"/>
          <a:miter lim="800000"/>
        </a:ln>
        <a:effectLst/>
      </dsp:spPr>
      <dsp:style>
        <a:lnRef idx="2">
          <a:scrgbClr r="0" g="0" b="0"/>
        </a:lnRef>
        <a:fillRef idx="1">
          <a:scrgbClr r="0" g="0" b="0"/>
        </a:fillRef>
        <a:effectRef idx="0">
          <a:scrgbClr r="0" g="0" b="0"/>
        </a:effectRef>
        <a:fontRef idx="minor"/>
      </dsp:style>
    </dsp:sp>
    <dsp:sp modelId="{33B0EF2A-7CAB-44D3-9065-43BD28DE9C13}">
      <dsp:nvSpPr>
        <dsp:cNvPr id="0" name=""/>
        <dsp:cNvSpPr/>
      </dsp:nvSpPr>
      <dsp:spPr>
        <a:xfrm>
          <a:off x="1865157" y="0"/>
          <a:ext cx="1122532" cy="1462086"/>
        </a:xfrm>
        <a:prstGeom prst="rect">
          <a:avLst/>
        </a:prstGeom>
        <a:noFill/>
        <a:ln w="12700" cap="flat" cmpd="sng" algn="ctr">
          <a:noFill/>
          <a:prstDash val="solid"/>
          <a:miter lim="800000"/>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4290" rIns="0" bIns="0" numCol="1" spcCol="1270" anchor="ctr" anchorCtr="0">
          <a:noAutofit/>
        </a:bodyPr>
        <a:lstStyle/>
        <a:p>
          <a:pPr marL="0" lvl="0" indent="0" algn="r" defTabSz="444500">
            <a:lnSpc>
              <a:spcPct val="90000"/>
            </a:lnSpc>
            <a:spcBef>
              <a:spcPct val="0"/>
            </a:spcBef>
            <a:spcAft>
              <a:spcPct val="35000"/>
            </a:spcAft>
            <a:buNone/>
          </a:pPr>
          <a:r>
            <a:rPr lang="da-DK" sz="1000" kern="1200">
              <a:solidFill>
                <a:sysClr val="windowText" lastClr="000000"/>
              </a:solidFill>
            </a:rPr>
            <a:t>Afdækning af forretningsomfang i Arbejdernes Landsbank og </a:t>
          </a:r>
          <a:br>
            <a:rPr lang="da-DK" sz="1000" kern="1200">
              <a:solidFill>
                <a:sysClr val="windowText" lastClr="000000"/>
              </a:solidFill>
            </a:rPr>
          </a:br>
          <a:r>
            <a:rPr lang="da-DK" sz="1000" kern="1200">
              <a:solidFill>
                <a:sysClr val="windowText" lastClr="000000"/>
              </a:solidFill>
            </a:rPr>
            <a:t>AL Finans</a:t>
          </a:r>
        </a:p>
      </dsp:txBody>
      <dsp:txXfrm>
        <a:off x="1865157" y="0"/>
        <a:ext cx="1122532" cy="1462086"/>
      </dsp:txXfrm>
    </dsp:sp>
    <dsp:sp modelId="{0EFCD194-D65F-42CC-A8B3-996B09F04FFF}">
      <dsp:nvSpPr>
        <dsp:cNvPr id="0" name=""/>
        <dsp:cNvSpPr/>
      </dsp:nvSpPr>
      <dsp:spPr>
        <a:xfrm>
          <a:off x="3123297" y="0"/>
          <a:ext cx="1506754" cy="1462086"/>
        </a:xfrm>
        <a:prstGeom prst="roundRect">
          <a:avLst>
            <a:gd name="adj" fmla="val 5000"/>
          </a:avLst>
        </a:prstGeom>
        <a:solidFill>
          <a:srgbClr val="EDEDED"/>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61722" rIns="80010" bIns="0" numCol="1" spcCol="1270" anchor="t" anchorCtr="0">
          <a:noAutofit/>
        </a:bodyPr>
        <a:lstStyle/>
        <a:p>
          <a:pPr marL="0" lvl="0" indent="0" algn="r" defTabSz="800100">
            <a:lnSpc>
              <a:spcPct val="90000"/>
            </a:lnSpc>
            <a:spcBef>
              <a:spcPct val="0"/>
            </a:spcBef>
            <a:spcAft>
              <a:spcPct val="35000"/>
            </a:spcAft>
            <a:buNone/>
          </a:pPr>
          <a:r>
            <a:rPr lang="da-DK" sz="1800" kern="1200">
              <a:solidFill>
                <a:sysClr val="windowText" lastClr="000000"/>
              </a:solidFill>
            </a:rPr>
            <a:t>3. Impact</a:t>
          </a:r>
        </a:p>
      </dsp:txBody>
      <dsp:txXfrm rot="16200000">
        <a:off x="2674517" y="448779"/>
        <a:ext cx="1198910" cy="301350"/>
      </dsp:txXfrm>
    </dsp:sp>
    <dsp:sp modelId="{66780FEE-6776-473B-A315-A40CCF2988C9}">
      <dsp:nvSpPr>
        <dsp:cNvPr id="0" name=""/>
        <dsp:cNvSpPr/>
      </dsp:nvSpPr>
      <dsp:spPr>
        <a:xfrm rot="5400000">
          <a:off x="3023361" y="1140808"/>
          <a:ext cx="214939" cy="226013"/>
        </a:xfrm>
        <a:prstGeom prst="flowChartExtract">
          <a:avLst/>
        </a:prstGeom>
        <a:solidFill>
          <a:srgbClr val="AF1E2D"/>
        </a:solidFill>
        <a:ln w="12700" cap="flat" cmpd="sng" algn="ctr">
          <a:noFill/>
          <a:prstDash val="solid"/>
          <a:miter lim="800000"/>
        </a:ln>
        <a:effectLst/>
      </dsp:spPr>
      <dsp:style>
        <a:lnRef idx="2">
          <a:scrgbClr r="0" g="0" b="0"/>
        </a:lnRef>
        <a:fillRef idx="1">
          <a:scrgbClr r="0" g="0" b="0"/>
        </a:fillRef>
        <a:effectRef idx="0">
          <a:scrgbClr r="0" g="0" b="0"/>
        </a:effectRef>
        <a:fontRef idx="minor"/>
      </dsp:style>
    </dsp:sp>
    <dsp:sp modelId="{CF0802D8-37BE-436B-9BAA-F837A1D9AFA8}">
      <dsp:nvSpPr>
        <dsp:cNvPr id="0" name=""/>
        <dsp:cNvSpPr/>
      </dsp:nvSpPr>
      <dsp:spPr>
        <a:xfrm>
          <a:off x="3424648" y="0"/>
          <a:ext cx="1122532" cy="1462086"/>
        </a:xfrm>
        <a:prstGeom prst="rect">
          <a:avLst/>
        </a:prstGeom>
        <a:noFill/>
        <a:ln w="12700" cap="flat" cmpd="sng" algn="ctr">
          <a:noFill/>
          <a:prstDash val="solid"/>
          <a:miter lim="800000"/>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4290" rIns="0" bIns="0" numCol="1" spcCol="1270" anchor="ctr" anchorCtr="0">
          <a:noAutofit/>
        </a:bodyPr>
        <a:lstStyle/>
        <a:p>
          <a:pPr marL="0" lvl="0" indent="0" algn="r" defTabSz="444500">
            <a:lnSpc>
              <a:spcPct val="90000"/>
            </a:lnSpc>
            <a:spcBef>
              <a:spcPct val="0"/>
            </a:spcBef>
            <a:spcAft>
              <a:spcPct val="35000"/>
            </a:spcAft>
            <a:buNone/>
          </a:pPr>
          <a:r>
            <a:rPr lang="da-DK" sz="1000" kern="1200">
              <a:solidFill>
                <a:sysClr val="windowText" lastClr="000000"/>
              </a:solidFill>
            </a:rPr>
            <a:t>Identifikation af potentielle impact områder i Arbejdernes Landsbank og </a:t>
          </a:r>
          <a:br>
            <a:rPr lang="da-DK" sz="1000" kern="1200">
              <a:solidFill>
                <a:sysClr val="windowText" lastClr="000000"/>
              </a:solidFill>
            </a:rPr>
          </a:br>
          <a:r>
            <a:rPr lang="da-DK" sz="1000" kern="1200">
              <a:solidFill>
                <a:sysClr val="windowText" lastClr="000000"/>
              </a:solidFill>
            </a:rPr>
            <a:t>AL Finans</a:t>
          </a:r>
        </a:p>
      </dsp:txBody>
      <dsp:txXfrm>
        <a:off x="3424648" y="0"/>
        <a:ext cx="1122532" cy="1462086"/>
      </dsp:txXfrm>
    </dsp:sp>
    <dsp:sp modelId="{58B920D6-4B44-4046-BD1F-2779B3547247}">
      <dsp:nvSpPr>
        <dsp:cNvPr id="0" name=""/>
        <dsp:cNvSpPr/>
      </dsp:nvSpPr>
      <dsp:spPr>
        <a:xfrm>
          <a:off x="4682788" y="0"/>
          <a:ext cx="1506754" cy="1462086"/>
        </a:xfrm>
        <a:prstGeom prst="roundRect">
          <a:avLst>
            <a:gd name="adj" fmla="val 5000"/>
          </a:avLst>
        </a:prstGeom>
        <a:solidFill>
          <a:srgbClr val="EDEDED"/>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61722" rIns="80010" bIns="0" numCol="1" spcCol="1270" anchor="t" anchorCtr="0">
          <a:noAutofit/>
        </a:bodyPr>
        <a:lstStyle/>
        <a:p>
          <a:pPr marL="0" lvl="0" indent="0" algn="r" defTabSz="800100">
            <a:lnSpc>
              <a:spcPct val="90000"/>
            </a:lnSpc>
            <a:spcBef>
              <a:spcPct val="0"/>
            </a:spcBef>
            <a:spcAft>
              <a:spcPct val="35000"/>
            </a:spcAft>
            <a:buNone/>
          </a:pPr>
          <a:r>
            <a:rPr lang="da-DK" sz="1800" kern="1200">
              <a:solidFill>
                <a:sysClr val="windowText" lastClr="000000"/>
              </a:solidFill>
            </a:rPr>
            <a:t>4. Context</a:t>
          </a:r>
        </a:p>
      </dsp:txBody>
      <dsp:txXfrm rot="16200000">
        <a:off x="4234008" y="448779"/>
        <a:ext cx="1198910" cy="301350"/>
      </dsp:txXfrm>
    </dsp:sp>
    <dsp:sp modelId="{CF1B1C43-AF79-42D1-B0CC-6660D56CF774}">
      <dsp:nvSpPr>
        <dsp:cNvPr id="0" name=""/>
        <dsp:cNvSpPr/>
      </dsp:nvSpPr>
      <dsp:spPr>
        <a:xfrm rot="5400000">
          <a:off x="4582852" y="1140808"/>
          <a:ext cx="214939" cy="226013"/>
        </a:xfrm>
        <a:prstGeom prst="flowChartExtract">
          <a:avLst/>
        </a:prstGeom>
        <a:solidFill>
          <a:srgbClr val="AF1E2D"/>
        </a:solidFill>
        <a:ln w="12700" cap="flat" cmpd="sng" algn="ctr">
          <a:noFill/>
          <a:prstDash val="solid"/>
          <a:miter lim="800000"/>
        </a:ln>
        <a:effectLst/>
      </dsp:spPr>
      <dsp:style>
        <a:lnRef idx="2">
          <a:scrgbClr r="0" g="0" b="0"/>
        </a:lnRef>
        <a:fillRef idx="1">
          <a:scrgbClr r="0" g="0" b="0"/>
        </a:fillRef>
        <a:effectRef idx="0">
          <a:scrgbClr r="0" g="0" b="0"/>
        </a:effectRef>
        <a:fontRef idx="minor"/>
      </dsp:style>
    </dsp:sp>
    <dsp:sp modelId="{FD615C4C-7F28-49CE-890B-A3BB0C7DDF43}">
      <dsp:nvSpPr>
        <dsp:cNvPr id="0" name=""/>
        <dsp:cNvSpPr/>
      </dsp:nvSpPr>
      <dsp:spPr>
        <a:xfrm>
          <a:off x="4984139" y="0"/>
          <a:ext cx="1122532" cy="1462086"/>
        </a:xfrm>
        <a:prstGeom prst="rect">
          <a:avLst/>
        </a:prstGeom>
        <a:noFill/>
        <a:ln w="12700" cap="flat" cmpd="sng" algn="ctr">
          <a:noFill/>
          <a:prstDash val="solid"/>
          <a:miter lim="800000"/>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4290" rIns="0" bIns="0" numCol="1" spcCol="1270" anchor="ctr" anchorCtr="0">
          <a:noAutofit/>
        </a:bodyPr>
        <a:lstStyle/>
        <a:p>
          <a:pPr marL="0" lvl="0" indent="0" algn="r" defTabSz="444500">
            <a:lnSpc>
              <a:spcPct val="90000"/>
            </a:lnSpc>
            <a:spcBef>
              <a:spcPct val="0"/>
            </a:spcBef>
            <a:spcAft>
              <a:spcPct val="35000"/>
            </a:spcAft>
            <a:buNone/>
          </a:pPr>
          <a:r>
            <a:rPr lang="da-DK" sz="1000" kern="1200">
              <a:solidFill>
                <a:sysClr val="windowText" lastClr="000000"/>
              </a:solidFill>
            </a:rPr>
            <a:t>Relevans til den kontekst, som Arbejdernes Landsbank og </a:t>
          </a:r>
          <a:br>
            <a:rPr lang="da-DK" sz="1000" kern="1200">
              <a:solidFill>
                <a:sysClr val="windowText" lastClr="000000"/>
              </a:solidFill>
            </a:rPr>
          </a:br>
          <a:r>
            <a:rPr lang="da-DK" sz="1000" kern="1200">
              <a:solidFill>
                <a:sysClr val="windowText" lastClr="000000"/>
              </a:solidFill>
            </a:rPr>
            <a:t>AL Finans opererer i</a:t>
          </a:r>
        </a:p>
      </dsp:txBody>
      <dsp:txXfrm>
        <a:off x="4984139" y="0"/>
        <a:ext cx="1122532" cy="1462086"/>
      </dsp:txXfrm>
    </dsp:sp>
    <dsp:sp modelId="{B13AAD14-4D0B-42DE-A002-42A7447CD766}">
      <dsp:nvSpPr>
        <dsp:cNvPr id="0" name=""/>
        <dsp:cNvSpPr/>
      </dsp:nvSpPr>
      <dsp:spPr>
        <a:xfrm>
          <a:off x="6242279" y="0"/>
          <a:ext cx="1506754" cy="1462086"/>
        </a:xfrm>
        <a:prstGeom prst="roundRect">
          <a:avLst>
            <a:gd name="adj" fmla="val 5000"/>
          </a:avLst>
        </a:prstGeom>
        <a:solidFill>
          <a:srgbClr val="EDEDED"/>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61722" rIns="80010" bIns="0" numCol="1" spcCol="1270" anchor="t" anchorCtr="0">
          <a:noAutofit/>
        </a:bodyPr>
        <a:lstStyle/>
        <a:p>
          <a:pPr marL="0" lvl="0" indent="0" algn="r" defTabSz="800100">
            <a:lnSpc>
              <a:spcPct val="90000"/>
            </a:lnSpc>
            <a:spcBef>
              <a:spcPct val="0"/>
            </a:spcBef>
            <a:spcAft>
              <a:spcPct val="35000"/>
            </a:spcAft>
            <a:buNone/>
          </a:pPr>
          <a:r>
            <a:rPr lang="da-DK" sz="1800" kern="1200">
              <a:solidFill>
                <a:sysClr val="windowText" lastClr="000000"/>
              </a:solidFill>
            </a:rPr>
            <a:t>5. Salience</a:t>
          </a:r>
        </a:p>
      </dsp:txBody>
      <dsp:txXfrm rot="16200000">
        <a:off x="5793499" y="448779"/>
        <a:ext cx="1198910" cy="301350"/>
      </dsp:txXfrm>
    </dsp:sp>
    <dsp:sp modelId="{874ADD66-552A-4DDA-97B5-FE99080DB240}">
      <dsp:nvSpPr>
        <dsp:cNvPr id="0" name=""/>
        <dsp:cNvSpPr/>
      </dsp:nvSpPr>
      <dsp:spPr>
        <a:xfrm rot="5400000">
          <a:off x="6142343" y="1140808"/>
          <a:ext cx="214939" cy="226013"/>
        </a:xfrm>
        <a:prstGeom prst="flowChartExtract">
          <a:avLst/>
        </a:prstGeom>
        <a:solidFill>
          <a:srgbClr val="AF1E2D"/>
        </a:solidFill>
        <a:ln w="12700" cap="flat" cmpd="sng" algn="ctr">
          <a:noFill/>
          <a:prstDash val="solid"/>
          <a:miter lim="800000"/>
        </a:ln>
        <a:effectLst/>
      </dsp:spPr>
      <dsp:style>
        <a:lnRef idx="2">
          <a:scrgbClr r="0" g="0" b="0"/>
        </a:lnRef>
        <a:fillRef idx="1">
          <a:scrgbClr r="0" g="0" b="0"/>
        </a:fillRef>
        <a:effectRef idx="0">
          <a:scrgbClr r="0" g="0" b="0"/>
        </a:effectRef>
        <a:fontRef idx="minor"/>
      </dsp:style>
    </dsp:sp>
    <dsp:sp modelId="{60E2C82A-FAC7-4F63-9026-442CFFAE81A8}">
      <dsp:nvSpPr>
        <dsp:cNvPr id="0" name=""/>
        <dsp:cNvSpPr/>
      </dsp:nvSpPr>
      <dsp:spPr>
        <a:xfrm>
          <a:off x="6543630" y="0"/>
          <a:ext cx="1122532" cy="1462086"/>
        </a:xfrm>
        <a:prstGeom prst="rect">
          <a:avLst/>
        </a:prstGeom>
        <a:noFill/>
        <a:ln w="12700" cap="flat" cmpd="sng" algn="ctr">
          <a:noFill/>
          <a:prstDash val="solid"/>
          <a:miter lim="800000"/>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4290" rIns="0" bIns="0" numCol="1" spcCol="1270" anchor="ctr" anchorCtr="0">
          <a:noAutofit/>
        </a:bodyPr>
        <a:lstStyle/>
        <a:p>
          <a:pPr marL="0" lvl="0" indent="0" algn="r" defTabSz="444500">
            <a:lnSpc>
              <a:spcPct val="90000"/>
            </a:lnSpc>
            <a:spcBef>
              <a:spcPct val="0"/>
            </a:spcBef>
            <a:spcAft>
              <a:spcPct val="35000"/>
            </a:spcAft>
            <a:buNone/>
          </a:pPr>
          <a:r>
            <a:rPr lang="da-DK" sz="1000" kern="1200">
              <a:solidFill>
                <a:sysClr val="windowText" lastClr="000000"/>
              </a:solidFill>
            </a:rPr>
            <a:t>Kvantifikation af væsentligste impact område i Arbejdernes Landsbank og </a:t>
          </a:r>
          <a:br>
            <a:rPr lang="da-DK" sz="1000" kern="1200">
              <a:solidFill>
                <a:sysClr val="windowText" lastClr="000000"/>
              </a:solidFill>
            </a:rPr>
          </a:br>
          <a:r>
            <a:rPr lang="da-DK" sz="1000" kern="1200">
              <a:solidFill>
                <a:sysClr val="windowText" lastClr="000000"/>
              </a:solidFill>
            </a:rPr>
            <a:t>AL Finans</a:t>
          </a:r>
        </a:p>
      </dsp:txBody>
      <dsp:txXfrm>
        <a:off x="6543630" y="0"/>
        <a:ext cx="1122532" cy="1462086"/>
      </dsp:txXfrm>
    </dsp:sp>
  </dsp:spTree>
</dsp:drawing>
</file>

<file path=xl/diagrams/layout1.xml><?xml version="1.0" encoding="utf-8"?>
<dgm:layoutDef xmlns:dgm="http://schemas.openxmlformats.org/drawingml/2006/diagram" xmlns:a="http://schemas.openxmlformats.org/drawingml/2006/main" uniqueId="urn:microsoft.com/office/officeart/2005/8/layout/hProcess7">
  <dgm:title val=""/>
  <dgm:desc val=""/>
  <dgm:catLst>
    <dgm:cat type="process" pri="21000"/>
    <dgm:cat type="list" pri="9000"/>
  </dgm:catLst>
  <dgm:sampData>
    <dgm:dataModel>
      <dgm:ptLst>
        <dgm:pt modelId="0" type="doc"/>
        <dgm:pt modelId="1">
          <dgm:prSet phldr="1"/>
        </dgm:pt>
        <dgm:pt modelId="11">
          <dgm:prSet phldr="1"/>
        </dgm:pt>
        <dgm:pt modelId="2">
          <dgm:prSet phldr="1"/>
        </dgm:pt>
        <dgm:pt modelId="21">
          <dgm:prSet phldr="1"/>
        </dgm:pt>
        <dgm:pt modelId="3">
          <dgm:prSet phldr="1"/>
        </dgm:pt>
        <dgm:pt modelId="31">
          <dgm:prSet phldr="1"/>
        </dgm:pt>
      </dgm:ptLst>
      <dgm:cxnLst>
        <dgm:cxn modelId="4" srcId="0" destId="1" srcOrd="0" destOrd="0"/>
        <dgm:cxn modelId="5" srcId="0" destId="2" srcOrd="1" destOrd="0"/>
        <dgm:cxn modelId="6" srcId="0" destId="3" srcOrd="2" destOrd="0"/>
        <dgm:cxn modelId="13" srcId="1" destId="11" srcOrd="0" destOrd="0"/>
        <dgm:cxn modelId="23" srcId="2" destId="21" srcOrd="0" destOrd="0"/>
        <dgm:cxn modelId="33" srcId="3" destId="31" srcOrd="0"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h" for="ch" forName="compositeNode" refType="h"/>
      <dgm:constr type="w" for="ch" forName="compositeNode" refType="w"/>
      <dgm:constr type="w" for="ch" forName="hSp" refType="w" refFor="ch" refForName="compositeNode" fact="-0.035"/>
      <dgm:constr type="w" for="des" forName="simulatedConn" refType="w" refFor="ch" refForName="compositeNode" fact="0.15"/>
      <dgm:constr type="h" for="des" forName="simulatedConn" refType="w" refFor="des" refForName="simulatedConn"/>
      <dgm:constr type="h" for="des" forName="vSp1" refType="w" refFor="ch" refForName="compositeNode" fact="0.8"/>
      <dgm:constr type="h" for="des" forName="vSp2" refType="w" refFor="ch" refForName="compositeNode" fact="0.07"/>
      <dgm:constr type="w" for="ch" forName="vProcSp" refType="w" refFor="des" refForName="simulatedConn" op="equ"/>
      <dgm:constr type="h" for="ch" forName="vProcSp" refType="h" refFor="ch" refForName="compositeNode" op="equ"/>
      <dgm:constr type="w" for="ch" forName="sibTrans" refType="w" refFor="ch" refForName="compositeNode" fact="-0.08"/>
      <dgm:constr type="primFontSz" for="des" forName="parentNode" op="equ"/>
      <dgm:constr type="primFontSz" for="des" forName="childNode" op="equ"/>
    </dgm:constrLst>
    <dgm:ruleLst/>
    <dgm:forEach name="Name4" axis="ch" ptType="node">
      <dgm:layoutNode name="compositeNode">
        <dgm:varLst>
          <dgm:bulletEnabled val="1"/>
        </dgm:varLst>
        <dgm:alg type="composite"/>
        <dgm:choose name="Name5">
          <dgm:if name="Name6" func="var" arg="dir" op="equ" val="norm">
            <dgm:constrLst>
              <dgm:constr type="h" refType="w" op="lte" fact="1.2"/>
              <dgm:constr type="w" for="ch" forName="bgRect" refType="w"/>
              <dgm:constr type="h" for="ch" forName="bgRect" refType="h"/>
              <dgm:constr type="t" for="ch" forName="bgRect"/>
              <dgm:constr type="l" for="ch" forName="bgRect"/>
              <dgm:constr type="w" for="ch" forName="parentNode" refType="w" refFor="ch" refForName="bgRect" fact="0.2"/>
              <dgm:constr type="h" for="ch" forName="parentNode" refType="h" fact="0.82"/>
              <dgm:constr type="t" for="ch" forName="parentNode"/>
              <dgm:constr type="l" for="ch" forName="parentNode"/>
              <dgm:constr type="r" for="ch" forName="childNode" refType="r" refFor="ch" refForName="bgRect" fact="0.945"/>
              <dgm:constr type="h" for="ch" forName="childNode" refType="h" refFor="ch" refForName="bgRect" op="equ"/>
              <dgm:constr type="t" for="ch" forName="childNode"/>
              <dgm:constr type="l" for="ch" forName="childNode" refType="r" refFor="ch" refForName="parentNode"/>
            </dgm:constrLst>
          </dgm:if>
          <dgm:else name="Name7">
            <dgm:constrLst>
              <dgm:constr type="h" refType="w" op="lte" fact="1.2"/>
              <dgm:constr type="w" for="ch" forName="bgRect" refType="w"/>
              <dgm:constr type="h" for="ch" forName="bgRect" refType="h"/>
              <dgm:constr type="t" for="ch" forName="bgRect"/>
              <dgm:constr type="r" for="ch" forName="bgRect" refType="w"/>
              <dgm:constr type="w" for="ch" forName="parentNode" refType="w" refFor="ch" refForName="bgRect" fact="0.2"/>
              <dgm:constr type="h" for="ch" forName="parentNode" refType="h" fact="0.82"/>
              <dgm:constr type="t" for="ch" forName="parentNode"/>
              <dgm:constr type="r" for="ch" forName="parentNode" refType="w"/>
              <dgm:constr type="h" for="ch" forName="childNode" refType="h" refFor="ch" refForName="bgRect"/>
              <dgm:constr type="t" for="ch" forName="childNode"/>
              <dgm:constr type="r" for="ch" forName="childNode" refType="l" refFor="ch" refForName="parentNode"/>
              <dgm:constr type="l" for="ch" forName="childNode" refType="w" refFor="ch" refForName="bgRect" fact="0.055"/>
            </dgm:constrLst>
          </dgm:else>
        </dgm:choose>
        <dgm:ruleLst>
          <dgm:rule type="w" for="ch" forName="childNode" val="NaN" fact="NaN" max="30"/>
        </dgm:ruleLst>
        <dgm:layoutNode name="bgRect" styleLbl="node1">
          <dgm:alg type="sp"/>
          <dgm:shape xmlns:r="http://schemas.openxmlformats.org/officeDocument/2006/relationships" type="roundRect" r:blip="" zOrderOff="-1">
            <dgm:adjLst>
              <dgm:adj idx="1" val="0.05"/>
            </dgm:adjLst>
          </dgm:shape>
          <dgm:presOf axis="self"/>
          <dgm:constrLst/>
          <dgm:ruleLst/>
        </dgm:layoutNode>
        <dgm:layoutNode name="parentNode" styleLbl="node1">
          <dgm:varLst>
            <dgm:chMax val="0"/>
            <dgm:bulletEnabled val="1"/>
          </dgm:varLst>
          <dgm:presOf axis="self"/>
          <dgm:choose name="Name8">
            <dgm:if name="Name9" func="var" arg="dir" op="equ" val="norm">
              <dgm:alg type="tx">
                <dgm:param type="autoTxRot" val="grav"/>
                <dgm:param type="txAnchorVert" val="t"/>
                <dgm:param type="parTxLTRAlign" val="r"/>
                <dgm:param type="parTxRTLAlign" val="r"/>
              </dgm:alg>
              <dgm:shape xmlns:r="http://schemas.openxmlformats.org/officeDocument/2006/relationships" rot="270" type="rect" r:blip="" hideGeom="1">
                <dgm:adjLst/>
              </dgm:shape>
              <dgm:constrLst>
                <dgm:constr type="primFontSz" val="65"/>
                <dgm:constr type="lMarg"/>
                <dgm:constr type="rMarg" refType="primFontSz" fact="0.35"/>
                <dgm:constr type="tMarg" refType="primFontSz" fact="0.27"/>
                <dgm:constr type="bMarg"/>
              </dgm:constrLst>
            </dgm:if>
            <dgm:else name="Name10">
              <dgm:alg type="tx">
                <dgm:param type="autoTxRot" val="grav"/>
                <dgm:param type="txAnchorVert" val="t"/>
                <dgm:param type="parTxLTRAlign" val="l"/>
                <dgm:param type="parTxRTLAlign" val="l"/>
              </dgm:alg>
              <dgm:shape xmlns:r="http://schemas.openxmlformats.org/officeDocument/2006/relationships" rot="90" type="rect" r:blip="" hideGeom="1">
                <dgm:adjLst/>
              </dgm:shape>
              <dgm:constrLst>
                <dgm:constr type="primFontSz" val="65"/>
                <dgm:constr type="lMarg" refType="primFontSz" fact="0.35"/>
                <dgm:constr type="rMarg"/>
                <dgm:constr type="tMarg" refType="primFontSz" fact="0.27"/>
                <dgm:constr type="bMarg"/>
              </dgm:constrLst>
            </dgm:else>
          </dgm:choose>
          <dgm:ruleLst>
            <dgm:rule type="primFontSz" val="5" fact="NaN" max="NaN"/>
          </dgm:ruleLst>
        </dgm:layoutNode>
        <dgm:choose name="Name11">
          <dgm:if name="Name12" axis="ch" ptType="node" func="cnt" op="gte" val="1">
            <dgm:layoutNode name="childNode" styleLbl="node1" moveWith="bgRect">
              <dgm:varLst>
                <dgm:bulletEnabled val="1"/>
              </dgm:varLst>
              <dgm:alg type="tx">
                <dgm:param type="parTxLTRAlign" val="l"/>
                <dgm:param type="parTxRTLAlign" val="r"/>
                <dgm:param type="txAnchorVert" val="t"/>
              </dgm:alg>
              <dgm:shape xmlns:r="http://schemas.openxmlformats.org/officeDocument/2006/relationships" type="rect" r:blip="" hideGeom="1">
                <dgm:adjLst/>
              </dgm:shape>
              <dgm:presOf axis="des" ptType="node"/>
              <dgm:constrLst>
                <dgm:constr type="primFontSz" val="65"/>
                <dgm:constr type="lMarg"/>
                <dgm:constr type="bMarg"/>
                <dgm:constr type="tMarg" refType="primFontSz" fact="0.27"/>
                <dgm:constr type="rMarg"/>
              </dgm:constrLst>
              <dgm:ruleLst>
                <dgm:rule type="primFontSz" val="5" fact="NaN" max="NaN"/>
              </dgm:ruleLst>
            </dgm:layoutNode>
          </dgm:if>
          <dgm:else name="Name13"/>
        </dgm:choose>
      </dgm:layoutNode>
      <dgm:forEach name="Name14" axis="followSib" ptType="sibTrans" cnt="1">
        <dgm:layoutNode name="hSp">
          <dgm:alg type="sp"/>
          <dgm:shape xmlns:r="http://schemas.openxmlformats.org/officeDocument/2006/relationships" r:blip="">
            <dgm:adjLst/>
          </dgm:shape>
          <dgm:presOf/>
          <dgm:constrLst/>
          <dgm:ruleLst/>
        </dgm:layoutNode>
        <dgm:layoutNode name="vProcSp" moveWith="bgRect">
          <dgm:alg type="lin">
            <dgm:param type="linDir" val="fromT"/>
          </dgm:alg>
          <dgm:shape xmlns:r="http://schemas.openxmlformats.org/officeDocument/2006/relationships" r:blip="">
            <dgm:adjLst/>
          </dgm:shape>
          <dgm:presOf/>
          <dgm:constrLst>
            <dgm:constr type="w" for="ch" forName="vSp1" refType="w"/>
            <dgm:constr type="w" for="ch" forName="simulatedConn" refType="w"/>
            <dgm:constr type="w" for="ch" forName="vSp2" refType="w"/>
          </dgm:constrLst>
          <dgm:ruleLst/>
          <dgm:layoutNode name="vSp1">
            <dgm:alg type="sp"/>
            <dgm:shape xmlns:r="http://schemas.openxmlformats.org/officeDocument/2006/relationships" r:blip="">
              <dgm:adjLst/>
            </dgm:shape>
            <dgm:presOf/>
            <dgm:constrLst/>
            <dgm:ruleLst/>
          </dgm:layoutNode>
          <dgm:layoutNode name="simulatedConn" styleLbl="solidFgAcc1">
            <dgm:alg type="sp"/>
            <dgm:choose name="Name15">
              <dgm:if name="Name16" func="var" arg="dir" op="equ" val="norm">
                <dgm:shape xmlns:r="http://schemas.openxmlformats.org/officeDocument/2006/relationships" rot="90" type="flowChartExtract" r:blip="">
                  <dgm:adjLst/>
                </dgm:shape>
              </dgm:if>
              <dgm:else name="Name17">
                <dgm:shape xmlns:r="http://schemas.openxmlformats.org/officeDocument/2006/relationships" rot="-90" type="flowChartExtract" r:blip="">
                  <dgm:adjLst/>
                </dgm:shape>
              </dgm:else>
            </dgm:choose>
            <dgm:presOf/>
            <dgm:constrLst/>
            <dgm:ruleLst/>
          </dgm:layoutNode>
          <dgm:layoutNode name="vSp2">
            <dgm:alg type="sp"/>
            <dgm:shape xmlns:r="http://schemas.openxmlformats.org/officeDocument/2006/relationships" r:blip="">
              <dgm:adjLst/>
            </dgm:shape>
            <dgm:presOf/>
            <dgm:constrLst/>
            <dgm:ruleLst/>
          </dgm:layoutNode>
        </dgm:layoutNode>
        <dgm:layoutNode name="sibTran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2.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gif"/></Relationships>
</file>

<file path=xl/drawings/drawing1.xml><?xml version="1.0" encoding="utf-8"?>
<xdr:wsDr xmlns:xdr="http://schemas.openxmlformats.org/drawingml/2006/spreadsheetDrawing" xmlns:a="http://schemas.openxmlformats.org/drawingml/2006/main">
  <xdr:twoCellAnchor editAs="oneCell">
    <xdr:from>
      <xdr:col>0</xdr:col>
      <xdr:colOff>6229349</xdr:colOff>
      <xdr:row>0</xdr:row>
      <xdr:rowOff>399903</xdr:rowOff>
    </xdr:from>
    <xdr:to>
      <xdr:col>0</xdr:col>
      <xdr:colOff>8639458</xdr:colOff>
      <xdr:row>0</xdr:row>
      <xdr:rowOff>616300</xdr:rowOff>
    </xdr:to>
    <xdr:pic>
      <xdr:nvPicPr>
        <xdr:cNvPr id="3" name="Billede 2">
          <a:extLst>
            <a:ext uri="{FF2B5EF4-FFF2-40B4-BE49-F238E27FC236}">
              <a16:creationId xmlns:a16="http://schemas.microsoft.com/office/drawing/2014/main" id="{04862F82-F9AC-4884-938B-4A4BC99668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229349" y="399903"/>
          <a:ext cx="2410109" cy="2163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66675</xdr:colOff>
      <xdr:row>1</xdr:row>
      <xdr:rowOff>276225</xdr:rowOff>
    </xdr:from>
    <xdr:to>
      <xdr:col>14</xdr:col>
      <xdr:colOff>517612</xdr:colOff>
      <xdr:row>1</xdr:row>
      <xdr:rowOff>990600</xdr:rowOff>
    </xdr:to>
    <xdr:pic>
      <xdr:nvPicPr>
        <xdr:cNvPr id="2" name="Billede 1">
          <a:extLst>
            <a:ext uri="{FF2B5EF4-FFF2-40B4-BE49-F238E27FC236}">
              <a16:creationId xmlns:a16="http://schemas.microsoft.com/office/drawing/2014/main" id="{42A4D111-0B6C-47A3-836E-E0D5B9CE2F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91475" y="723900"/>
          <a:ext cx="1060537" cy="714375"/>
        </a:xfrm>
        <a:prstGeom prst="rect">
          <a:avLst/>
        </a:prstGeom>
      </xdr:spPr>
    </xdr:pic>
    <xdr:clientData/>
  </xdr:twoCellAnchor>
  <xdr:twoCellAnchor>
    <xdr:from>
      <xdr:col>0</xdr:col>
      <xdr:colOff>66675</xdr:colOff>
      <xdr:row>1</xdr:row>
      <xdr:rowOff>1885950</xdr:rowOff>
    </xdr:from>
    <xdr:to>
      <xdr:col>12</xdr:col>
      <xdr:colOff>504825</xdr:colOff>
      <xdr:row>1</xdr:row>
      <xdr:rowOff>3348036</xdr:rowOff>
    </xdr:to>
    <xdr:graphicFrame macro="">
      <xdr:nvGraphicFramePr>
        <xdr:cNvPr id="3" name="Diagram 2">
          <a:extLst>
            <a:ext uri="{FF2B5EF4-FFF2-40B4-BE49-F238E27FC236}">
              <a16:creationId xmlns:a16="http://schemas.microsoft.com/office/drawing/2014/main" id="{AE8B5573-9109-4BE4-BCB3-E61864FD00E1}"/>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333375</xdr:colOff>
      <xdr:row>27</xdr:row>
      <xdr:rowOff>161925</xdr:rowOff>
    </xdr:from>
    <xdr:to>
      <xdr:col>1</xdr:col>
      <xdr:colOff>1057275</xdr:colOff>
      <xdr:row>27</xdr:row>
      <xdr:rowOff>647700</xdr:rowOff>
    </xdr:to>
    <xdr:pic>
      <xdr:nvPicPr>
        <xdr:cNvPr id="2" name="Billede 1">
          <a:extLst>
            <a:ext uri="{FF2B5EF4-FFF2-40B4-BE49-F238E27FC236}">
              <a16:creationId xmlns:a16="http://schemas.microsoft.com/office/drawing/2014/main" id="{3AAA1F84-35AE-488F-911E-BCD89BF1DF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90950" y="9544050"/>
          <a:ext cx="723900" cy="485775"/>
        </a:xfrm>
        <a:prstGeom prst="rect">
          <a:avLst/>
        </a:prstGeom>
      </xdr:spPr>
    </xdr:pic>
    <xdr:clientData/>
  </xdr:twoCellAnchor>
  <xdr:twoCellAnchor editAs="oneCell">
    <xdr:from>
      <xdr:col>1</xdr:col>
      <xdr:colOff>285750</xdr:colOff>
      <xdr:row>28</xdr:row>
      <xdr:rowOff>228600</xdr:rowOff>
    </xdr:from>
    <xdr:to>
      <xdr:col>1</xdr:col>
      <xdr:colOff>1095375</xdr:colOff>
      <xdr:row>28</xdr:row>
      <xdr:rowOff>523875</xdr:rowOff>
    </xdr:to>
    <xdr:pic>
      <xdr:nvPicPr>
        <xdr:cNvPr id="4" name="Billede 3">
          <a:extLst>
            <a:ext uri="{FF2B5EF4-FFF2-40B4-BE49-F238E27FC236}">
              <a16:creationId xmlns:a16="http://schemas.microsoft.com/office/drawing/2014/main" id="{574148E3-141A-4CE3-8FD9-467076F02A35}"/>
            </a:ext>
            <a:ext uri="{147F2762-F138-4A5C-976F-8EAC2B608ADB}">
              <a16:predDERef xmlns:a16="http://schemas.microsoft.com/office/drawing/2014/main" pred="{3AAA1F84-35AE-488F-911E-BCD89BF1DF1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3325" y="10477500"/>
          <a:ext cx="809625" cy="295275"/>
        </a:xfrm>
        <a:prstGeom prst="rect">
          <a:avLst/>
        </a:prstGeom>
      </xdr:spPr>
    </xdr:pic>
    <xdr:clientData/>
  </xdr:twoCellAnchor>
  <xdr:twoCellAnchor editAs="oneCell">
    <xdr:from>
      <xdr:col>1</xdr:col>
      <xdr:colOff>466725</xdr:colOff>
      <xdr:row>29</xdr:row>
      <xdr:rowOff>133350</xdr:rowOff>
    </xdr:from>
    <xdr:to>
      <xdr:col>1</xdr:col>
      <xdr:colOff>942975</xdr:colOff>
      <xdr:row>29</xdr:row>
      <xdr:rowOff>685800</xdr:rowOff>
    </xdr:to>
    <xdr:pic>
      <xdr:nvPicPr>
        <xdr:cNvPr id="6" name="Billede 5">
          <a:extLst>
            <a:ext uri="{FF2B5EF4-FFF2-40B4-BE49-F238E27FC236}">
              <a16:creationId xmlns:a16="http://schemas.microsoft.com/office/drawing/2014/main" id="{F1CF1552-B75F-4D02-B80A-DB03ED54AF6C}"/>
            </a:ext>
            <a:ext uri="{147F2762-F138-4A5C-976F-8EAC2B608ADB}">
              <a16:predDERef xmlns:a16="http://schemas.microsoft.com/office/drawing/2014/main" pred="{574148E3-141A-4CE3-8FD9-467076F02A3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924300" y="11201400"/>
          <a:ext cx="476250" cy="552450"/>
        </a:xfrm>
        <a:prstGeom prst="rect">
          <a:avLst/>
        </a:prstGeom>
      </xdr:spPr>
    </xdr:pic>
    <xdr:clientData/>
  </xdr:twoCellAnchor>
  <xdr:twoCellAnchor editAs="oneCell">
    <xdr:from>
      <xdr:col>1</xdr:col>
      <xdr:colOff>423333</xdr:colOff>
      <xdr:row>35</xdr:row>
      <xdr:rowOff>148169</xdr:rowOff>
    </xdr:from>
    <xdr:to>
      <xdr:col>1</xdr:col>
      <xdr:colOff>1058332</xdr:colOff>
      <xdr:row>35</xdr:row>
      <xdr:rowOff>783168</xdr:rowOff>
    </xdr:to>
    <xdr:pic>
      <xdr:nvPicPr>
        <xdr:cNvPr id="8" name="Billede 7">
          <a:extLst>
            <a:ext uri="{FF2B5EF4-FFF2-40B4-BE49-F238E27FC236}">
              <a16:creationId xmlns:a16="http://schemas.microsoft.com/office/drawing/2014/main" id="{2DA0FAF6-AB5A-46BA-9B43-1F442F8FEAA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884083" y="11895669"/>
          <a:ext cx="634999" cy="634999"/>
        </a:xfrm>
        <a:prstGeom prst="rect">
          <a:avLst/>
        </a:prstGeom>
      </xdr:spPr>
    </xdr:pic>
    <xdr:clientData/>
  </xdr:twoCellAnchor>
  <xdr:twoCellAnchor editAs="oneCell">
    <xdr:from>
      <xdr:col>1</xdr:col>
      <xdr:colOff>190499</xdr:colOff>
      <xdr:row>34</xdr:row>
      <xdr:rowOff>127001</xdr:rowOff>
    </xdr:from>
    <xdr:to>
      <xdr:col>1</xdr:col>
      <xdr:colOff>1286884</xdr:colOff>
      <xdr:row>34</xdr:row>
      <xdr:rowOff>899583</xdr:rowOff>
    </xdr:to>
    <xdr:pic>
      <xdr:nvPicPr>
        <xdr:cNvPr id="9" name="Billede 8">
          <a:extLst>
            <a:ext uri="{FF2B5EF4-FFF2-40B4-BE49-F238E27FC236}">
              <a16:creationId xmlns:a16="http://schemas.microsoft.com/office/drawing/2014/main" id="{65A6E938-257E-460D-BBBC-2BC1DFC48108}"/>
            </a:ext>
            <a:ext uri="{147F2762-F138-4A5C-976F-8EAC2B608ADB}">
              <a16:predDERef xmlns:a16="http://schemas.microsoft.com/office/drawing/2014/main" pred="{2DA0FAF6-AB5A-46BA-9B43-1F442F8FEAA4}"/>
            </a:ext>
          </a:extLst>
        </xdr:cNvPr>
        <xdr:cNvPicPr>
          <a:picLocks noChangeAspect="1"/>
        </xdr:cNvPicPr>
      </xdr:nvPicPr>
      <xdr:blipFill>
        <a:blip xmlns:r="http://schemas.openxmlformats.org/officeDocument/2006/relationships" r:embed="rId5"/>
        <a:stretch>
          <a:fillRect/>
        </a:stretch>
      </xdr:blipFill>
      <xdr:spPr>
        <a:xfrm>
          <a:off x="3648074" y="16252826"/>
          <a:ext cx="1096385" cy="772582"/>
        </a:xfrm>
        <a:prstGeom prst="rect">
          <a:avLst/>
        </a:prstGeom>
      </xdr:spPr>
    </xdr:pic>
    <xdr:clientData/>
  </xdr:twoCellAnchor>
  <xdr:twoCellAnchor editAs="oneCell">
    <xdr:from>
      <xdr:col>1</xdr:col>
      <xdr:colOff>222254</xdr:colOff>
      <xdr:row>30</xdr:row>
      <xdr:rowOff>148167</xdr:rowOff>
    </xdr:from>
    <xdr:to>
      <xdr:col>1</xdr:col>
      <xdr:colOff>1354668</xdr:colOff>
      <xdr:row>30</xdr:row>
      <xdr:rowOff>872868</xdr:rowOff>
    </xdr:to>
    <xdr:pic>
      <xdr:nvPicPr>
        <xdr:cNvPr id="10" name="Billede 9">
          <a:extLst>
            <a:ext uri="{FF2B5EF4-FFF2-40B4-BE49-F238E27FC236}">
              <a16:creationId xmlns:a16="http://schemas.microsoft.com/office/drawing/2014/main" id="{9967964A-18D2-4C01-B77B-56E2C63C613F}"/>
            </a:ext>
          </a:extLst>
        </xdr:cNvPr>
        <xdr:cNvPicPr>
          <a:picLocks noChangeAspect="1"/>
        </xdr:cNvPicPr>
      </xdr:nvPicPr>
      <xdr:blipFill>
        <a:blip xmlns:r="http://schemas.openxmlformats.org/officeDocument/2006/relationships" r:embed="rId6"/>
        <a:stretch>
          <a:fillRect/>
        </a:stretch>
      </xdr:blipFill>
      <xdr:spPr>
        <a:xfrm>
          <a:off x="3683004" y="11895667"/>
          <a:ext cx="1132414" cy="724701"/>
        </a:xfrm>
        <a:prstGeom prst="rect">
          <a:avLst/>
        </a:prstGeom>
      </xdr:spPr>
    </xdr:pic>
    <xdr:clientData/>
  </xdr:twoCellAnchor>
  <xdr:twoCellAnchor editAs="oneCell">
    <xdr:from>
      <xdr:col>1</xdr:col>
      <xdr:colOff>412753</xdr:colOff>
      <xdr:row>31</xdr:row>
      <xdr:rowOff>84666</xdr:rowOff>
    </xdr:from>
    <xdr:to>
      <xdr:col>1</xdr:col>
      <xdr:colOff>1106581</xdr:colOff>
      <xdr:row>31</xdr:row>
      <xdr:rowOff>1111249</xdr:rowOff>
    </xdr:to>
    <xdr:pic>
      <xdr:nvPicPr>
        <xdr:cNvPr id="11" name="Billede 10">
          <a:extLst>
            <a:ext uri="{FF2B5EF4-FFF2-40B4-BE49-F238E27FC236}">
              <a16:creationId xmlns:a16="http://schemas.microsoft.com/office/drawing/2014/main" id="{FED11583-E0B4-4F39-B8B4-FBBA0FB8A9A3}"/>
            </a:ext>
          </a:extLst>
        </xdr:cNvPr>
        <xdr:cNvPicPr>
          <a:picLocks noChangeAspect="1"/>
        </xdr:cNvPicPr>
      </xdr:nvPicPr>
      <xdr:blipFill rotWithShape="1">
        <a:blip xmlns:r="http://schemas.openxmlformats.org/officeDocument/2006/relationships" r:embed="rId7"/>
        <a:srcRect r="5309"/>
        <a:stretch/>
      </xdr:blipFill>
      <xdr:spPr>
        <a:xfrm>
          <a:off x="3873503" y="12837583"/>
          <a:ext cx="693828" cy="1026583"/>
        </a:xfrm>
        <a:prstGeom prst="rect">
          <a:avLst/>
        </a:prstGeom>
      </xdr:spPr>
    </xdr:pic>
    <xdr:clientData/>
  </xdr:twoCellAnchor>
  <xdr:twoCellAnchor editAs="oneCell">
    <xdr:from>
      <xdr:col>1</xdr:col>
      <xdr:colOff>296334</xdr:colOff>
      <xdr:row>36</xdr:row>
      <xdr:rowOff>317501</xdr:rowOff>
    </xdr:from>
    <xdr:to>
      <xdr:col>1</xdr:col>
      <xdr:colOff>1217084</xdr:colOff>
      <xdr:row>36</xdr:row>
      <xdr:rowOff>576736</xdr:rowOff>
    </xdr:to>
    <xdr:pic>
      <xdr:nvPicPr>
        <xdr:cNvPr id="12" name="Billede 11">
          <a:extLst>
            <a:ext uri="{FF2B5EF4-FFF2-40B4-BE49-F238E27FC236}">
              <a16:creationId xmlns:a16="http://schemas.microsoft.com/office/drawing/2014/main" id="{46BE2F77-E927-4480-96CE-86B6222C2C9B}"/>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757084" y="18467918"/>
          <a:ext cx="920750" cy="259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190500</xdr:colOff>
      <xdr:row>32</xdr:row>
      <xdr:rowOff>306916</xdr:rowOff>
    </xdr:from>
    <xdr:to>
      <xdr:col>1</xdr:col>
      <xdr:colOff>1322917</xdr:colOff>
      <xdr:row>32</xdr:row>
      <xdr:rowOff>625033</xdr:rowOff>
    </xdr:to>
    <xdr:pic>
      <xdr:nvPicPr>
        <xdr:cNvPr id="13" name="Billede 12" descr="Forside - Den Danske Naturfond : Den Danske Naturfond">
          <a:extLst>
            <a:ext uri="{FF2B5EF4-FFF2-40B4-BE49-F238E27FC236}">
              <a16:creationId xmlns:a16="http://schemas.microsoft.com/office/drawing/2014/main" id="{8B6C6E64-1C0A-46F2-8CA2-2EE1667FA075}"/>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3651250" y="17589499"/>
          <a:ext cx="1132417" cy="3181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306918</xdr:colOff>
      <xdr:row>33</xdr:row>
      <xdr:rowOff>402167</xdr:rowOff>
    </xdr:from>
    <xdr:to>
      <xdr:col>1</xdr:col>
      <xdr:colOff>1248834</xdr:colOff>
      <xdr:row>33</xdr:row>
      <xdr:rowOff>553241</xdr:rowOff>
    </xdr:to>
    <xdr:pic>
      <xdr:nvPicPr>
        <xdr:cNvPr id="14" name="Billede 13">
          <a:extLst>
            <a:ext uri="{FF2B5EF4-FFF2-40B4-BE49-F238E27FC236}">
              <a16:creationId xmlns:a16="http://schemas.microsoft.com/office/drawing/2014/main" id="{A7ED5A3E-472E-4A7D-A9A5-75E7D459CEB4}"/>
            </a:ext>
          </a:extLst>
        </xdr:cNvPr>
        <xdr:cNvPicPr>
          <a:picLocks noChangeAspect="1"/>
        </xdr:cNvPicPr>
      </xdr:nvPicPr>
      <xdr:blipFill>
        <a:blip xmlns:r="http://schemas.openxmlformats.org/officeDocument/2006/relationships" r:embed="rId10"/>
        <a:stretch>
          <a:fillRect/>
        </a:stretch>
      </xdr:blipFill>
      <xdr:spPr>
        <a:xfrm>
          <a:off x="3767668" y="18573750"/>
          <a:ext cx="941916" cy="151074"/>
        </a:xfrm>
        <a:prstGeom prst="rect">
          <a:avLst/>
        </a:prstGeom>
      </xdr:spPr>
    </xdr:pic>
    <xdr:clientData/>
  </xdr:twoCellAnchor>
  <xdr:twoCellAnchor editAs="oneCell">
    <xdr:from>
      <xdr:col>1</xdr:col>
      <xdr:colOff>62566</xdr:colOff>
      <xdr:row>37</xdr:row>
      <xdr:rowOff>455304</xdr:rowOff>
    </xdr:from>
    <xdr:to>
      <xdr:col>1</xdr:col>
      <xdr:colOff>888999</xdr:colOff>
      <xdr:row>37</xdr:row>
      <xdr:rowOff>948264</xdr:rowOff>
    </xdr:to>
    <xdr:pic>
      <xdr:nvPicPr>
        <xdr:cNvPr id="15" name="Billede 14" descr="Logo og pressebilleder - Det Nationale Sorgcenter">
          <a:extLst>
            <a:ext uri="{FF2B5EF4-FFF2-40B4-BE49-F238E27FC236}">
              <a16:creationId xmlns:a16="http://schemas.microsoft.com/office/drawing/2014/main" id="{D2EB1C92-ED7E-47D6-A419-B8BD35F6E9EB}"/>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523316" y="20595387"/>
          <a:ext cx="826433" cy="492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973667</xdr:colOff>
      <xdr:row>37</xdr:row>
      <xdr:rowOff>264584</xdr:rowOff>
    </xdr:from>
    <xdr:to>
      <xdr:col>1</xdr:col>
      <xdr:colOff>1502834</xdr:colOff>
      <xdr:row>37</xdr:row>
      <xdr:rowOff>793751</xdr:rowOff>
    </xdr:to>
    <xdr:pic>
      <xdr:nvPicPr>
        <xdr:cNvPr id="16" name="Billede 15" descr="KidsAid_Logo_Orginal_vertical_RGB">
          <a:extLst>
            <a:ext uri="{FF2B5EF4-FFF2-40B4-BE49-F238E27FC236}">
              <a16:creationId xmlns:a16="http://schemas.microsoft.com/office/drawing/2014/main" id="{6EB546A8-11F9-4C51-9DA5-5E38D55034EE}"/>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434417" y="20404667"/>
          <a:ext cx="529167" cy="529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37</xdr:row>
      <xdr:rowOff>95252</xdr:rowOff>
    </xdr:from>
    <xdr:to>
      <xdr:col>1</xdr:col>
      <xdr:colOff>851958</xdr:colOff>
      <xdr:row>37</xdr:row>
      <xdr:rowOff>438080</xdr:rowOff>
    </xdr:to>
    <xdr:pic>
      <xdr:nvPicPr>
        <xdr:cNvPr id="17" name="Billede 16" descr="logo">
          <a:extLst>
            <a:ext uri="{FF2B5EF4-FFF2-40B4-BE49-F238E27FC236}">
              <a16:creationId xmlns:a16="http://schemas.microsoft.com/office/drawing/2014/main" id="{10FBCCB0-3117-4D3A-944A-0D8360304029}"/>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3556000" y="20235335"/>
          <a:ext cx="756708" cy="342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38</xdr:row>
      <xdr:rowOff>509214</xdr:rowOff>
    </xdr:from>
    <xdr:to>
      <xdr:col>1</xdr:col>
      <xdr:colOff>1364757</xdr:colOff>
      <xdr:row>38</xdr:row>
      <xdr:rowOff>623199</xdr:rowOff>
    </xdr:to>
    <xdr:pic>
      <xdr:nvPicPr>
        <xdr:cNvPr id="5" name="Billede 4">
          <a:extLst>
            <a:ext uri="{FF2B5EF4-FFF2-40B4-BE49-F238E27FC236}">
              <a16:creationId xmlns:a16="http://schemas.microsoft.com/office/drawing/2014/main" id="{0484063D-7942-4CDE-8112-376B8D8419E2}"/>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xdr:blipFill>
      <xdr:spPr>
        <a:xfrm>
          <a:off x="3556000" y="20649297"/>
          <a:ext cx="1269507" cy="1139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s://www.al-bank.dk/handlers/documentarchive.ashx?id=445" TargetMode="External"/><Relationship Id="rId3" Type="http://schemas.openxmlformats.org/officeDocument/2006/relationships/hyperlink" Target="https://www.al-bank.dk/handlers/documentarchive.ashx?id=269" TargetMode="External"/><Relationship Id="rId7" Type="http://schemas.openxmlformats.org/officeDocument/2006/relationships/hyperlink" Target="https://www.al-bank.dk/handlers/documentarchive.ashx?id=465" TargetMode="External"/><Relationship Id="rId12" Type="http://schemas.openxmlformats.org/officeDocument/2006/relationships/drawing" Target="../drawings/drawing3.xml"/><Relationship Id="rId2" Type="http://schemas.openxmlformats.org/officeDocument/2006/relationships/hyperlink" Target="https://www.al-bank.dk/handlers/documentarchive.ashx?id=270" TargetMode="External"/><Relationship Id="rId1" Type="http://schemas.openxmlformats.org/officeDocument/2006/relationships/hyperlink" Target="https://www.al-bank.dk/handlers/documentarchive.ashx?id=380" TargetMode="External"/><Relationship Id="rId6" Type="http://schemas.openxmlformats.org/officeDocument/2006/relationships/hyperlink" Target="https://www.al-bank.dk/handlers/documentarchive.ashx?id=266" TargetMode="External"/><Relationship Id="rId11" Type="http://schemas.openxmlformats.org/officeDocument/2006/relationships/printerSettings" Target="../printerSettings/printerSettings13.bin"/><Relationship Id="rId5" Type="http://schemas.openxmlformats.org/officeDocument/2006/relationships/hyperlink" Target="https://www.al-bank.dk/handlers/documentarchive.ashx?id=267" TargetMode="External"/><Relationship Id="rId10" Type="http://schemas.openxmlformats.org/officeDocument/2006/relationships/hyperlink" Target="https://www.al-bank.dk/handlers/documentarchive.ashx?id=271" TargetMode="External"/><Relationship Id="rId4" Type="http://schemas.openxmlformats.org/officeDocument/2006/relationships/hyperlink" Target="https://www.al-bank.dk/handlers/documentarchive.ashx?id=255" TargetMode="External"/><Relationship Id="rId9" Type="http://schemas.openxmlformats.org/officeDocument/2006/relationships/hyperlink" Target="https://www.al-bank.dk/handlers/documentarchive.ashx?id=240"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finansdanmark.dk/media/47361/finans-danmark-co2-model.pdf" TargetMode="External"/><Relationship Id="rId2" Type="http://schemas.openxmlformats.org/officeDocument/2006/relationships/hyperlink" Target="https://www.unepfi.org/positive-impact/unep-fi-impact-analysis-tools/investment-portfolio-impact-analysis-tool/" TargetMode="External"/><Relationship Id="rId1" Type="http://schemas.openxmlformats.org/officeDocument/2006/relationships/hyperlink" Target="https://www.unepfi.org/publications/positive-impact-publications/portfolio-tool-banks-v2/" TargetMode="External"/><Relationship Id="rId5" Type="http://schemas.openxmlformats.org/officeDocument/2006/relationships/printerSettings" Target="../printerSettings/printerSettings14.bin"/><Relationship Id="rId4" Type="http://schemas.openxmlformats.org/officeDocument/2006/relationships/hyperlink" Target="https://www.fsr.dk/es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tabSelected="1" zoomScaleNormal="100" workbookViewId="0">
      <selection activeCell="A27" sqref="A27"/>
    </sheetView>
  </sheetViews>
  <sheetFormatPr defaultRowHeight="15" x14ac:dyDescent="0.25"/>
  <cols>
    <col min="1" max="1" width="135" customWidth="1"/>
  </cols>
  <sheetData>
    <row r="1" spans="1:6" ht="78.75" customHeight="1" x14ac:dyDescent="0.25">
      <c r="A1" s="903" t="s">
        <v>1043</v>
      </c>
    </row>
    <row r="2" spans="1:6" ht="94.5" customHeight="1" x14ac:dyDescent="0.25">
      <c r="A2" s="856" t="s">
        <v>1044</v>
      </c>
    </row>
    <row r="3" spans="1:6" ht="18" thickBot="1" x14ac:dyDescent="0.35">
      <c r="A3" s="16" t="s">
        <v>0</v>
      </c>
    </row>
    <row r="4" spans="1:6" x14ac:dyDescent="0.25">
      <c r="A4" s="20"/>
    </row>
    <row r="5" spans="1:6" x14ac:dyDescent="0.25">
      <c r="A5" s="866" t="s">
        <v>1</v>
      </c>
    </row>
    <row r="6" spans="1:6" x14ac:dyDescent="0.25">
      <c r="A6" s="65"/>
    </row>
    <row r="7" spans="1:6" x14ac:dyDescent="0.25">
      <c r="A7" s="12" t="s">
        <v>1045</v>
      </c>
    </row>
    <row r="8" spans="1:6" x14ac:dyDescent="0.25">
      <c r="A8" s="67" t="s">
        <v>1054</v>
      </c>
    </row>
    <row r="9" spans="1:6" x14ac:dyDescent="0.25">
      <c r="A9" s="67" t="s">
        <v>2</v>
      </c>
    </row>
    <row r="10" spans="1:6" x14ac:dyDescent="0.25">
      <c r="A10" s="67" t="s">
        <v>3</v>
      </c>
      <c r="F10" t="s">
        <v>4</v>
      </c>
    </row>
    <row r="11" spans="1:6" x14ac:dyDescent="0.25">
      <c r="A11" s="67" t="s">
        <v>5</v>
      </c>
    </row>
    <row r="12" spans="1:6" x14ac:dyDescent="0.25">
      <c r="A12" s="67" t="s">
        <v>6</v>
      </c>
    </row>
    <row r="13" spans="1:6" x14ac:dyDescent="0.25">
      <c r="A13" s="20"/>
    </row>
    <row r="14" spans="1:6" x14ac:dyDescent="0.25">
      <c r="A14" s="15" t="s">
        <v>7</v>
      </c>
    </row>
    <row r="15" spans="1:6" x14ac:dyDescent="0.25">
      <c r="A15" s="67" t="s">
        <v>8</v>
      </c>
    </row>
    <row r="16" spans="1:6" x14ac:dyDescent="0.25">
      <c r="A16" s="67" t="s">
        <v>9</v>
      </c>
    </row>
    <row r="17" spans="1:20" x14ac:dyDescent="0.25">
      <c r="A17" s="10"/>
    </row>
    <row r="18" spans="1:20" x14ac:dyDescent="0.25">
      <c r="A18" s="62" t="s">
        <v>10</v>
      </c>
    </row>
    <row r="19" spans="1:20" x14ac:dyDescent="0.25">
      <c r="A19" s="67" t="s">
        <v>11</v>
      </c>
    </row>
    <row r="20" spans="1:20" x14ac:dyDescent="0.25">
      <c r="A20" s="82" t="s">
        <v>12</v>
      </c>
    </row>
    <row r="21" spans="1:20" x14ac:dyDescent="0.25">
      <c r="A21" s="2"/>
    </row>
    <row r="22" spans="1:20" x14ac:dyDescent="0.25">
      <c r="A22" s="14" t="s">
        <v>13</v>
      </c>
    </row>
    <row r="23" spans="1:20" x14ac:dyDescent="0.25">
      <c r="A23" s="83" t="s">
        <v>14</v>
      </c>
    </row>
    <row r="24" spans="1:20" x14ac:dyDescent="0.25">
      <c r="A24" s="83"/>
    </row>
    <row r="25" spans="1:20" x14ac:dyDescent="0.25">
      <c r="A25" s="85" t="s">
        <v>15</v>
      </c>
    </row>
    <row r="26" spans="1:20" x14ac:dyDescent="0.25">
      <c r="A26" s="67" t="s">
        <v>16</v>
      </c>
    </row>
    <row r="27" spans="1:20" x14ac:dyDescent="0.25">
      <c r="A27" s="84" t="s">
        <v>17</v>
      </c>
    </row>
    <row r="28" spans="1:20" x14ac:dyDescent="0.25">
      <c r="A28" s="10"/>
    </row>
    <row r="29" spans="1:20" x14ac:dyDescent="0.25">
      <c r="A29" s="910" t="s">
        <v>1046</v>
      </c>
    </row>
    <row r="30" spans="1:20" ht="36" customHeight="1" x14ac:dyDescent="0.25">
      <c r="A30" s="910"/>
    </row>
    <row r="31" spans="1:20" x14ac:dyDescent="0.25">
      <c r="A31" s="910"/>
      <c r="B31" s="11"/>
      <c r="C31" s="11"/>
      <c r="D31" s="11"/>
      <c r="E31" s="11"/>
      <c r="F31" s="11"/>
      <c r="G31" s="11"/>
      <c r="H31" s="11"/>
      <c r="I31" s="11"/>
      <c r="J31" s="11"/>
      <c r="K31" s="11"/>
      <c r="L31" s="11"/>
      <c r="M31" s="11"/>
      <c r="N31" s="11"/>
      <c r="O31" s="11"/>
      <c r="P31" s="11"/>
      <c r="Q31" s="11"/>
      <c r="R31" s="11"/>
      <c r="S31" s="11"/>
      <c r="T31" s="11"/>
    </row>
    <row r="32" spans="1:20" ht="24.75" customHeight="1" x14ac:dyDescent="0.25">
      <c r="A32" s="910"/>
    </row>
    <row r="33" spans="1:1" x14ac:dyDescent="0.25">
      <c r="A33" s="910"/>
    </row>
    <row r="34" spans="1:1" ht="24.75" customHeight="1" x14ac:dyDescent="0.25">
      <c r="A34" s="910"/>
    </row>
    <row r="35" spans="1:1" x14ac:dyDescent="0.25">
      <c r="A35" s="910"/>
    </row>
    <row r="36" spans="1:1" ht="22.5" customHeight="1" x14ac:dyDescent="0.25">
      <c r="A36" s="910"/>
    </row>
    <row r="38" spans="1:1" ht="12.75" customHeight="1" x14ac:dyDescent="0.25"/>
    <row r="39" spans="1:1" ht="54.75" customHeight="1" x14ac:dyDescent="0.25"/>
    <row r="40" spans="1:1" ht="15" customHeight="1" x14ac:dyDescent="0.25"/>
  </sheetData>
  <sheetProtection algorithmName="SHA-512" hashValue="iQUVWk6qBJFBX0l8KEK3jrbQCF3Jgb3iFXi+YO7/FRWYWjEWHN1cSt4QzoUn2AKY6GKEqMKdfE/Hi6K8k8212Q==" saltValue="0+KimWhHUxBLB3vh7yoQmw==" spinCount="100000" sheet="1" objects="1" scenarios="1"/>
  <mergeCells count="1">
    <mergeCell ref="A29:A36"/>
  </mergeCells>
  <hyperlinks>
    <hyperlink ref="A9" location="'Housing loans'!A1" display="Boliglån" xr:uid="{00000000-0004-0000-0000-000000000000}"/>
    <hyperlink ref="A10" location="'Car loans and leasing'!A1" display="Billån og leasing" xr:uid="{00000000-0004-0000-0000-000001000000}"/>
    <hyperlink ref="A11" location="'Investments on behalf of custom'!A1" display="Investeringer på vegne af kunder" xr:uid="{00000000-0004-0000-0000-000002000000}"/>
    <hyperlink ref="A12" location="'Investments in own portfolio'!A1" display="Investeringer af egenbeholdningen" xr:uid="{00000000-0004-0000-0000-000003000000}"/>
    <hyperlink ref="A19" location="'Customers'!A1" display="Kunder" xr:uid="{00000000-0004-0000-0000-000004000000}"/>
    <hyperlink ref="A20" location="'Employees'!A1" display="Medarbejdere" xr:uid="{00000000-0004-0000-0000-000005000000}"/>
    <hyperlink ref="A23" location="'Governance and management'!A1" display="Governance og ledelse" xr:uid="{00000000-0004-0000-0000-000006000000}"/>
    <hyperlink ref="A15" location="'Climate accounts'!A1" display="Klimaregnskab" xr:uid="{00000000-0004-0000-0000-000007000000}"/>
    <hyperlink ref="A16" location="'Environmental accounts'!A1" display="Miljøregnskab" xr:uid="{00000000-0004-0000-0000-000008000000}"/>
    <hyperlink ref="A27" location="'Reporting principles'!A1" display="Rapporteringsprincipper" xr:uid="{00000000-0004-0000-0000-000009000000}"/>
    <hyperlink ref="A26" location="'Policies and practices'!A1" display="Politikker og praksisser" xr:uid="{00000000-0004-0000-0000-00000A000000}"/>
    <hyperlink ref="A5" location="'UN Impact Analysis'!A1" display="FN Impact Analyse" xr:uid="{00000000-0004-0000-0000-00000C000000}"/>
    <hyperlink ref="A8" location="'Article 8 of the EU Taxonomy'!A1" display="Activities covered by the EU Taxonomy (estimate)" xr:uid="{0021A1EB-DB75-4F83-91E3-B86C45C23503}"/>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AF1E2D"/>
  </sheetPr>
  <dimension ref="A1:G17"/>
  <sheetViews>
    <sheetView zoomScaleNormal="100" workbookViewId="0">
      <selection sqref="A1:E1"/>
    </sheetView>
  </sheetViews>
  <sheetFormatPr defaultColWidth="9.140625" defaultRowHeight="15" x14ac:dyDescent="0.25"/>
  <cols>
    <col min="1" max="1" width="42.7109375" style="1" customWidth="1"/>
    <col min="2" max="3" width="14.85546875" style="1" customWidth="1"/>
    <col min="4" max="4" width="13.28515625" style="1" customWidth="1"/>
    <col min="5" max="5" width="13.42578125" style="9" customWidth="1"/>
    <col min="6" max="6" width="9.140625" style="1" customWidth="1"/>
    <col min="7" max="16384" width="9.140625" style="1"/>
  </cols>
  <sheetData>
    <row r="1" spans="1:7" ht="39.75" customHeight="1" x14ac:dyDescent="0.25">
      <c r="A1" s="1034" t="s">
        <v>533</v>
      </c>
      <c r="B1" s="1034"/>
      <c r="C1" s="1034"/>
      <c r="D1" s="1034"/>
      <c r="E1" s="1034"/>
    </row>
    <row r="2" spans="1:7" ht="18.75" customHeight="1" x14ac:dyDescent="0.25">
      <c r="A2" s="736" t="s">
        <v>67</v>
      </c>
      <c r="B2" s="737" t="s">
        <v>68</v>
      </c>
      <c r="C2" s="737" t="s">
        <v>232</v>
      </c>
      <c r="D2" s="738">
        <v>2021</v>
      </c>
      <c r="E2" s="739">
        <v>2020</v>
      </c>
    </row>
    <row r="3" spans="1:7" ht="29.25" customHeight="1" x14ac:dyDescent="0.25">
      <c r="A3" s="689" t="s">
        <v>323</v>
      </c>
      <c r="B3" s="694" t="s">
        <v>324</v>
      </c>
      <c r="C3" s="694">
        <v>1</v>
      </c>
      <c r="D3" s="701">
        <v>1</v>
      </c>
      <c r="E3" s="699">
        <v>1</v>
      </c>
    </row>
    <row r="4" spans="1:7" ht="29.25" customHeight="1" x14ac:dyDescent="0.25">
      <c r="A4" s="690" t="s">
        <v>534</v>
      </c>
      <c r="B4" s="695" t="s">
        <v>325</v>
      </c>
      <c r="C4" s="695"/>
      <c r="D4" s="1074">
        <v>7432</v>
      </c>
      <c r="E4" s="1075">
        <v>7525</v>
      </c>
    </row>
    <row r="5" spans="1:7" ht="29.25" customHeight="1" x14ac:dyDescent="0.25">
      <c r="A5" s="137" t="s">
        <v>326</v>
      </c>
      <c r="B5" s="696" t="s">
        <v>327</v>
      </c>
      <c r="C5" s="696">
        <v>80</v>
      </c>
      <c r="D5" s="524">
        <v>77</v>
      </c>
      <c r="E5" s="700" t="s">
        <v>328</v>
      </c>
    </row>
    <row r="6" spans="1:7" ht="27.75" customHeight="1" x14ac:dyDescent="0.25">
      <c r="A6" s="690" t="s">
        <v>329</v>
      </c>
      <c r="B6" s="695" t="s">
        <v>73</v>
      </c>
      <c r="C6" s="695"/>
      <c r="D6" s="1074">
        <v>344045</v>
      </c>
      <c r="E6" s="1075">
        <v>332866</v>
      </c>
    </row>
    <row r="7" spans="1:7" ht="27.75" customHeight="1" x14ac:dyDescent="0.25">
      <c r="A7" s="691" t="s">
        <v>330</v>
      </c>
      <c r="B7" s="694" t="s">
        <v>331</v>
      </c>
      <c r="C7" s="694"/>
      <c r="D7" s="1076">
        <v>315688</v>
      </c>
      <c r="E7" s="1077">
        <v>304281</v>
      </c>
    </row>
    <row r="8" spans="1:7" ht="28.5" customHeight="1" x14ac:dyDescent="0.25">
      <c r="A8" s="262" t="s">
        <v>332</v>
      </c>
      <c r="B8" s="466" t="s">
        <v>535</v>
      </c>
      <c r="C8" s="466"/>
      <c r="D8" s="1078">
        <v>15874</v>
      </c>
      <c r="E8" s="1079">
        <v>16081</v>
      </c>
    </row>
    <row r="9" spans="1:7" ht="27.75" customHeight="1" x14ac:dyDescent="0.25">
      <c r="A9" s="26" t="s">
        <v>333</v>
      </c>
      <c r="B9" s="464" t="s">
        <v>536</v>
      </c>
      <c r="C9" s="464"/>
      <c r="D9" s="1080">
        <v>12483</v>
      </c>
      <c r="E9" s="1081">
        <v>12504</v>
      </c>
    </row>
    <row r="10" spans="1:7" ht="29.25" customHeight="1" x14ac:dyDescent="0.25">
      <c r="A10" s="678" t="s">
        <v>334</v>
      </c>
      <c r="B10" s="697" t="s">
        <v>537</v>
      </c>
      <c r="C10" s="697"/>
      <c r="D10" s="1082">
        <v>11298</v>
      </c>
      <c r="E10" s="1083">
        <v>14347</v>
      </c>
    </row>
    <row r="11" spans="1:7" ht="30.75" customHeight="1" x14ac:dyDescent="0.25">
      <c r="A11" s="66" t="s">
        <v>335</v>
      </c>
      <c r="B11" s="464" t="s">
        <v>77</v>
      </c>
      <c r="C11" s="464"/>
      <c r="D11" s="822">
        <v>94</v>
      </c>
      <c r="E11" s="823">
        <v>94</v>
      </c>
    </row>
    <row r="12" spans="1:7" ht="30" customHeight="1" x14ac:dyDescent="0.25">
      <c r="A12" s="751" t="s">
        <v>336</v>
      </c>
      <c r="B12" s="584" t="s">
        <v>538</v>
      </c>
      <c r="C12" s="584"/>
      <c r="D12" s="1084">
        <v>5300</v>
      </c>
      <c r="E12" s="1085">
        <v>10157</v>
      </c>
      <c r="G12" s="777" t="s">
        <v>337</v>
      </c>
    </row>
    <row r="13" spans="1:7" x14ac:dyDescent="0.25">
      <c r="A13" s="656"/>
      <c r="B13" s="656"/>
      <c r="C13" s="656"/>
      <c r="D13" s="656"/>
      <c r="E13" s="776"/>
    </row>
    <row r="14" spans="1:7" ht="16.5" customHeight="1" x14ac:dyDescent="0.25">
      <c r="A14" s="740" t="s">
        <v>88</v>
      </c>
      <c r="B14" s="741" t="s">
        <v>539</v>
      </c>
      <c r="C14" s="742">
        <v>2021</v>
      </c>
      <c r="D14" s="742">
        <v>2020</v>
      </c>
      <c r="E14" s="1"/>
    </row>
    <row r="15" spans="1:7" ht="25.5" customHeight="1" x14ac:dyDescent="0.25">
      <c r="A15" s="692" t="s">
        <v>540</v>
      </c>
      <c r="B15" s="702" t="s">
        <v>541</v>
      </c>
      <c r="C15" s="1086">
        <v>29106</v>
      </c>
      <c r="D15" s="1086">
        <v>27394</v>
      </c>
      <c r="E15" s="774"/>
    </row>
    <row r="16" spans="1:7" ht="25.5" customHeight="1" x14ac:dyDescent="0.25">
      <c r="A16" s="693" t="s">
        <v>542</v>
      </c>
      <c r="B16" s="698" t="s">
        <v>543</v>
      </c>
      <c r="C16" s="1087">
        <v>24758</v>
      </c>
      <c r="D16" s="1087">
        <v>22845</v>
      </c>
      <c r="E16" s="775"/>
    </row>
    <row r="17" spans="1:5" ht="24" customHeight="1" x14ac:dyDescent="0.25">
      <c r="A17" s="658" t="s">
        <v>544</v>
      </c>
      <c r="B17" s="659" t="s">
        <v>545</v>
      </c>
      <c r="C17" s="1088">
        <v>4348</v>
      </c>
      <c r="D17" s="1088">
        <v>4549</v>
      </c>
      <c r="E17" s="657"/>
    </row>
  </sheetData>
  <sheetProtection algorithmName="SHA-512" hashValue="iWM7mMsgWTDT0v3+GkHf10LH0UoV4C4sebv5N5CXwZ3P57VmYgKfCCx4Mskavi0maJhwqICyMVcHNmH3s4+44g==" saltValue="ZHnPiXnhmUBMxbrgwfH0qw==" spinCount="100000" sheet="1" objects="1" scenarios="1"/>
  <mergeCells count="1">
    <mergeCell ref="A1:E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AF1E2D"/>
  </sheetPr>
  <dimension ref="A1:H28"/>
  <sheetViews>
    <sheetView zoomScaleNormal="100" workbookViewId="0">
      <selection activeCell="D20" sqref="D20"/>
    </sheetView>
  </sheetViews>
  <sheetFormatPr defaultColWidth="9.140625" defaultRowHeight="15" x14ac:dyDescent="0.25"/>
  <cols>
    <col min="1" max="1" width="59.42578125" style="1" customWidth="1"/>
    <col min="2" max="3" width="14.85546875" style="1" customWidth="1"/>
    <col min="4" max="4" width="13.28515625" style="1" customWidth="1"/>
    <col min="5" max="5" width="14.42578125" style="9" customWidth="1"/>
    <col min="6" max="6" width="9.140625" style="1" customWidth="1"/>
    <col min="7" max="16382" width="9.140625" style="1"/>
    <col min="16383" max="16383" width="9.140625" style="1" bestFit="1"/>
    <col min="16384" max="16384" width="9.140625" style="1"/>
  </cols>
  <sheetData>
    <row r="1" spans="1:8" ht="39.75" customHeight="1" x14ac:dyDescent="0.25">
      <c r="A1" s="1034" t="s">
        <v>546</v>
      </c>
      <c r="B1" s="1034"/>
      <c r="C1" s="1034"/>
      <c r="D1" s="1034"/>
      <c r="E1" s="1035"/>
    </row>
    <row r="2" spans="1:8" ht="17.25" customHeight="1" x14ac:dyDescent="0.25">
      <c r="A2" s="728" t="s">
        <v>338</v>
      </c>
      <c r="B2" s="733" t="s">
        <v>547</v>
      </c>
      <c r="C2" s="734" t="s">
        <v>1053</v>
      </c>
      <c r="D2" s="732">
        <v>2021</v>
      </c>
      <c r="E2" s="735">
        <v>2020</v>
      </c>
    </row>
    <row r="3" spans="1:8" ht="19.5" customHeight="1" x14ac:dyDescent="0.25">
      <c r="A3" s="347" t="s">
        <v>339</v>
      </c>
      <c r="B3" s="1036" t="s">
        <v>340</v>
      </c>
      <c r="C3" s="529"/>
      <c r="D3" s="1089">
        <v>1069</v>
      </c>
      <c r="E3" s="1090">
        <v>1065</v>
      </c>
    </row>
    <row r="4" spans="1:8" ht="19.5" customHeight="1" x14ac:dyDescent="0.25">
      <c r="A4" s="652" t="s">
        <v>341</v>
      </c>
      <c r="B4" s="1036"/>
      <c r="C4" s="529"/>
      <c r="D4" s="407">
        <v>543</v>
      </c>
      <c r="E4" s="818">
        <v>551.9</v>
      </c>
    </row>
    <row r="5" spans="1:8" ht="19.5" customHeight="1" x14ac:dyDescent="0.25">
      <c r="A5" s="652" t="s">
        <v>342</v>
      </c>
      <c r="B5" s="1036"/>
      <c r="C5" s="529"/>
      <c r="D5" s="407">
        <v>526</v>
      </c>
      <c r="E5" s="818">
        <v>512.70000000000005</v>
      </c>
    </row>
    <row r="6" spans="1:8" ht="21.75" customHeight="1" x14ac:dyDescent="0.25">
      <c r="A6" s="1037" t="s">
        <v>343</v>
      </c>
      <c r="B6" s="596" t="s">
        <v>344</v>
      </c>
      <c r="C6" s="651"/>
      <c r="D6" s="819">
        <v>50.8</v>
      </c>
      <c r="E6" s="814">
        <v>51.8</v>
      </c>
      <c r="G6" s="813"/>
      <c r="H6" s="813"/>
    </row>
    <row r="7" spans="1:8" ht="22.5" customHeight="1" x14ac:dyDescent="0.25">
      <c r="A7" s="1037"/>
      <c r="B7" s="596" t="s">
        <v>345</v>
      </c>
      <c r="C7" s="731"/>
      <c r="D7" s="820">
        <v>49.3</v>
      </c>
      <c r="E7" s="814">
        <v>48.2</v>
      </c>
      <c r="G7" s="813"/>
      <c r="H7" s="813"/>
    </row>
    <row r="8" spans="1:8" ht="23.25" customHeight="1" x14ac:dyDescent="0.25">
      <c r="A8" s="347" t="s">
        <v>346</v>
      </c>
      <c r="B8" s="531" t="s">
        <v>548</v>
      </c>
      <c r="C8" s="406"/>
      <c r="D8" s="817">
        <v>40</v>
      </c>
      <c r="E8" s="543">
        <v>27</v>
      </c>
    </row>
    <row r="9" spans="1:8" ht="25.5" customHeight="1" x14ac:dyDescent="0.25">
      <c r="A9" s="1037" t="s">
        <v>347</v>
      </c>
      <c r="B9" s="592" t="s">
        <v>549</v>
      </c>
      <c r="C9" s="592" t="s">
        <v>348</v>
      </c>
      <c r="D9" s="865">
        <v>35</v>
      </c>
      <c r="E9" s="814">
        <v>35</v>
      </c>
    </row>
    <row r="10" spans="1:8" ht="22.5" customHeight="1" x14ac:dyDescent="0.25">
      <c r="A10" s="1037"/>
      <c r="B10" s="592" t="s">
        <v>550</v>
      </c>
      <c r="C10" s="592" t="s">
        <v>551</v>
      </c>
      <c r="D10" s="865">
        <v>65</v>
      </c>
      <c r="E10" s="814">
        <v>65</v>
      </c>
    </row>
    <row r="11" spans="1:8" ht="22.5" customHeight="1" x14ac:dyDescent="0.25">
      <c r="A11" s="347" t="s">
        <v>349</v>
      </c>
      <c r="B11" s="554" t="s">
        <v>350</v>
      </c>
      <c r="C11" s="554"/>
      <c r="D11" s="817" t="s">
        <v>351</v>
      </c>
      <c r="E11" s="543" t="s">
        <v>352</v>
      </c>
    </row>
    <row r="12" spans="1:8" ht="25.5" customHeight="1" x14ac:dyDescent="0.25">
      <c r="A12" s="594" t="s">
        <v>353</v>
      </c>
      <c r="B12" s="592" t="s">
        <v>354</v>
      </c>
      <c r="C12" s="592"/>
      <c r="D12" s="820">
        <v>11.09</v>
      </c>
      <c r="E12" s="814">
        <v>11.12</v>
      </c>
    </row>
    <row r="13" spans="1:8" ht="25.5" customHeight="1" x14ac:dyDescent="0.25">
      <c r="A13" s="347" t="s">
        <v>355</v>
      </c>
      <c r="B13" s="554" t="s">
        <v>356</v>
      </c>
      <c r="C13" s="554"/>
      <c r="D13" s="817" t="s">
        <v>357</v>
      </c>
      <c r="E13" s="543"/>
    </row>
    <row r="14" spans="1:8" ht="21" customHeight="1" x14ac:dyDescent="0.25">
      <c r="A14" s="594" t="s">
        <v>358</v>
      </c>
      <c r="B14" s="592" t="s">
        <v>552</v>
      </c>
      <c r="C14" s="592"/>
      <c r="D14" s="865">
        <v>14.2</v>
      </c>
      <c r="E14" s="907">
        <v>11.2</v>
      </c>
    </row>
    <row r="15" spans="1:8" ht="21.75" customHeight="1" thickBot="1" x14ac:dyDescent="0.3">
      <c r="A15" s="595" t="s">
        <v>359</v>
      </c>
      <c r="B15" s="593" t="s">
        <v>360</v>
      </c>
      <c r="C15" s="593"/>
      <c r="D15" s="908">
        <v>6.54</v>
      </c>
      <c r="E15" s="909">
        <v>6.09</v>
      </c>
    </row>
    <row r="16" spans="1:8" x14ac:dyDescent="0.25">
      <c r="A16" s="3"/>
      <c r="B16" s="3"/>
      <c r="C16" s="3"/>
      <c r="D16" s="3"/>
      <c r="E16" s="13"/>
    </row>
    <row r="17" spans="1:5" x14ac:dyDescent="0.25">
      <c r="A17" s="743" t="s">
        <v>361</v>
      </c>
      <c r="B17" s="744" t="s">
        <v>553</v>
      </c>
      <c r="C17" s="745">
        <v>2021</v>
      </c>
      <c r="E17" s="1"/>
    </row>
    <row r="18" spans="1:5" ht="21" customHeight="1" x14ac:dyDescent="0.25">
      <c r="A18" s="347" t="s">
        <v>554</v>
      </c>
      <c r="B18" s="1036" t="s">
        <v>555</v>
      </c>
      <c r="C18" s="815">
        <v>91.08</v>
      </c>
      <c r="E18" s="1"/>
    </row>
    <row r="19" spans="1:5" ht="19.5" customHeight="1" x14ac:dyDescent="0.25">
      <c r="A19" s="652" t="s">
        <v>556</v>
      </c>
      <c r="B19" s="1036"/>
      <c r="C19" s="815">
        <v>44.05</v>
      </c>
      <c r="E19" s="1"/>
    </row>
    <row r="20" spans="1:5" ht="20.25" customHeight="1" x14ac:dyDescent="0.25">
      <c r="A20" s="652" t="s">
        <v>557</v>
      </c>
      <c r="B20" s="1036"/>
      <c r="C20" s="815">
        <v>47.03</v>
      </c>
      <c r="E20" s="1"/>
    </row>
    <row r="21" spans="1:5" ht="19.5" customHeight="1" x14ac:dyDescent="0.25">
      <c r="A21" s="1037" t="s">
        <v>558</v>
      </c>
      <c r="B21" s="596" t="s">
        <v>559</v>
      </c>
      <c r="C21" s="821">
        <f>C19*100/C18</f>
        <v>48.364075537988583</v>
      </c>
      <c r="E21" s="1"/>
    </row>
    <row r="22" spans="1:5" ht="22.5" customHeight="1" x14ac:dyDescent="0.25">
      <c r="A22" s="1037"/>
      <c r="B22" s="592" t="s">
        <v>560</v>
      </c>
      <c r="C22" s="814">
        <f>C20*100/C18</f>
        <v>51.635924462011417</v>
      </c>
      <c r="E22" s="1"/>
    </row>
    <row r="23" spans="1:5" ht="22.5" customHeight="1" x14ac:dyDescent="0.25">
      <c r="A23" s="954" t="s">
        <v>362</v>
      </c>
      <c r="B23" s="531" t="s">
        <v>561</v>
      </c>
      <c r="C23" s="815">
        <v>8</v>
      </c>
      <c r="E23" s="1"/>
    </row>
    <row r="24" spans="1:5" ht="21" customHeight="1" x14ac:dyDescent="0.25">
      <c r="A24" s="1005"/>
      <c r="B24" s="653" t="s">
        <v>562</v>
      </c>
      <c r="C24" s="816">
        <v>92</v>
      </c>
      <c r="E24" s="1"/>
    </row>
    <row r="26" spans="1:5" x14ac:dyDescent="0.25">
      <c r="A26" s="743" t="s">
        <v>363</v>
      </c>
      <c r="B26" s="744" t="s">
        <v>563</v>
      </c>
      <c r="C26" s="745">
        <v>2021</v>
      </c>
    </row>
    <row r="27" spans="1:5" ht="23.25" customHeight="1" x14ac:dyDescent="0.25">
      <c r="A27" s="954" t="s">
        <v>364</v>
      </c>
      <c r="B27" s="531" t="s">
        <v>564</v>
      </c>
      <c r="C27" s="815">
        <v>34</v>
      </c>
    </row>
    <row r="28" spans="1:5" ht="22.5" customHeight="1" x14ac:dyDescent="0.25">
      <c r="A28" s="1005"/>
      <c r="B28" s="653" t="s">
        <v>565</v>
      </c>
      <c r="C28" s="816">
        <v>66</v>
      </c>
    </row>
  </sheetData>
  <sheetProtection algorithmName="SHA-512" hashValue="ih65JHyXYAXOOWNYOSX0vFgfz+VLT1YjqmIXWDw/5bwUsKcOf6S8qhoh514RsVEimgKJopJOUUmw71Up68Np3A==" saltValue="E7xmcdR4/aV5Oh7iVwFG0w==" spinCount="100000" sheet="1" objects="1" scenarios="1"/>
  <mergeCells count="8">
    <mergeCell ref="A27:A28"/>
    <mergeCell ref="A1:E1"/>
    <mergeCell ref="B18:B20"/>
    <mergeCell ref="A21:A22"/>
    <mergeCell ref="A23:A24"/>
    <mergeCell ref="B3:B5"/>
    <mergeCell ref="A6:A7"/>
    <mergeCell ref="A9:A10"/>
  </mergeCells>
  <phoneticPr fontId="3" type="noConversion"/>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sheetPr>
  <dimension ref="A1:E15"/>
  <sheetViews>
    <sheetView workbookViewId="0">
      <selection activeCell="D23" sqref="D23"/>
    </sheetView>
  </sheetViews>
  <sheetFormatPr defaultRowHeight="15" x14ac:dyDescent="0.25"/>
  <cols>
    <col min="1" max="1" width="52.42578125" customWidth="1"/>
    <col min="2" max="2" width="15" customWidth="1"/>
    <col min="3" max="3" width="14.140625" customWidth="1"/>
    <col min="4" max="4" width="15.7109375" customWidth="1"/>
    <col min="5" max="5" width="15.5703125" customWidth="1"/>
  </cols>
  <sheetData>
    <row r="1" spans="1:5" ht="37.5" customHeight="1" x14ac:dyDescent="0.25">
      <c r="A1" s="1039" t="s">
        <v>566</v>
      </c>
      <c r="B1" s="1039"/>
      <c r="C1" s="1039"/>
      <c r="D1" s="1039"/>
      <c r="E1" s="1039"/>
    </row>
    <row r="2" spans="1:5" ht="17.25" customHeight="1" x14ac:dyDescent="0.25">
      <c r="A2" s="746" t="s">
        <v>567</v>
      </c>
      <c r="B2" s="747" t="s">
        <v>568</v>
      </c>
      <c r="C2" s="748" t="s">
        <v>1053</v>
      </c>
      <c r="D2" s="749">
        <v>2021</v>
      </c>
      <c r="E2" s="750">
        <v>2020</v>
      </c>
    </row>
    <row r="3" spans="1:5" ht="36.75" customHeight="1" x14ac:dyDescent="0.25">
      <c r="A3" s="703" t="s">
        <v>365</v>
      </c>
      <c r="B3" s="600" t="s">
        <v>569</v>
      </c>
      <c r="C3" s="601">
        <v>100</v>
      </c>
      <c r="D3" s="602">
        <v>96</v>
      </c>
      <c r="E3" s="899">
        <v>94</v>
      </c>
    </row>
    <row r="4" spans="1:5" ht="24.75" customHeight="1" x14ac:dyDescent="0.25">
      <c r="A4" s="913" t="s">
        <v>366</v>
      </c>
      <c r="B4" s="468" t="s">
        <v>570</v>
      </c>
      <c r="C4" s="548" t="s">
        <v>1055</v>
      </c>
      <c r="D4" s="437">
        <v>38</v>
      </c>
      <c r="E4" s="900">
        <v>36</v>
      </c>
    </row>
    <row r="5" spans="1:5" ht="22.5" customHeight="1" x14ac:dyDescent="0.25">
      <c r="A5" s="913"/>
      <c r="B5" s="468" t="s">
        <v>571</v>
      </c>
      <c r="C5" s="548" t="s">
        <v>572</v>
      </c>
      <c r="D5" s="437">
        <v>62</v>
      </c>
      <c r="E5" s="900">
        <v>64</v>
      </c>
    </row>
    <row r="6" spans="1:5" ht="26.25" customHeight="1" x14ac:dyDescent="0.25">
      <c r="A6" s="1038" t="s">
        <v>367</v>
      </c>
      <c r="B6" s="706" t="s">
        <v>573</v>
      </c>
      <c r="C6" s="713" t="s">
        <v>574</v>
      </c>
      <c r="D6" s="711">
        <v>0</v>
      </c>
      <c r="E6" s="901">
        <v>0</v>
      </c>
    </row>
    <row r="7" spans="1:5" ht="22.5" customHeight="1" x14ac:dyDescent="0.25">
      <c r="A7" s="1038"/>
      <c r="B7" s="706" t="s">
        <v>575</v>
      </c>
      <c r="C7" s="713" t="s">
        <v>576</v>
      </c>
      <c r="D7" s="711">
        <v>100</v>
      </c>
      <c r="E7" s="901">
        <v>100</v>
      </c>
    </row>
    <row r="8" spans="1:5" ht="35.25" customHeight="1" x14ac:dyDescent="0.25">
      <c r="A8" s="704" t="s">
        <v>368</v>
      </c>
      <c r="B8" s="707" t="s">
        <v>577</v>
      </c>
      <c r="C8" s="714">
        <v>100</v>
      </c>
      <c r="D8" s="1108">
        <v>87.5</v>
      </c>
      <c r="E8" s="709"/>
    </row>
    <row r="9" spans="1:5" ht="34.5" customHeight="1" x14ac:dyDescent="0.25">
      <c r="A9" s="705" t="s">
        <v>369</v>
      </c>
      <c r="B9" s="708" t="s">
        <v>578</v>
      </c>
      <c r="C9" s="715"/>
      <c r="D9" s="712">
        <v>6.9</v>
      </c>
      <c r="E9" s="710">
        <v>6.3</v>
      </c>
    </row>
    <row r="10" spans="1:5" ht="39" customHeight="1" x14ac:dyDescent="0.25">
      <c r="A10" s="716" t="s">
        <v>370</v>
      </c>
      <c r="B10" s="717" t="s">
        <v>579</v>
      </c>
      <c r="C10" s="718">
        <v>100</v>
      </c>
      <c r="D10" s="719">
        <v>100</v>
      </c>
      <c r="E10" s="720">
        <v>100</v>
      </c>
    </row>
    <row r="11" spans="1:5" ht="36.75" hidden="1" customHeight="1" x14ac:dyDescent="0.25">
      <c r="A11" s="120" t="s">
        <v>371</v>
      </c>
      <c r="B11" s="121" t="s">
        <v>580</v>
      </c>
      <c r="C11" s="121"/>
      <c r="D11" s="135"/>
      <c r="E11" s="136" t="s">
        <v>372</v>
      </c>
    </row>
    <row r="12" spans="1:5" ht="26.25" customHeight="1" x14ac:dyDescent="0.25"/>
    <row r="13" spans="1:5" ht="23.25" customHeight="1" x14ac:dyDescent="0.25">
      <c r="A13" s="863" t="s">
        <v>581</v>
      </c>
      <c r="B13" s="864" t="s">
        <v>582</v>
      </c>
      <c r="C13" s="898" t="s">
        <v>1053</v>
      </c>
      <c r="D13" s="902">
        <v>2021</v>
      </c>
      <c r="E13" s="862"/>
    </row>
    <row r="14" spans="1:5" ht="23.25" customHeight="1" x14ac:dyDescent="0.25">
      <c r="A14" s="1040" t="s">
        <v>583</v>
      </c>
      <c r="B14" s="472" t="s">
        <v>584</v>
      </c>
      <c r="C14" s="897" t="s">
        <v>1055</v>
      </c>
      <c r="D14" s="438">
        <v>0</v>
      </c>
    </row>
    <row r="15" spans="1:5" ht="23.25" customHeight="1" x14ac:dyDescent="0.25">
      <c r="A15" s="1041"/>
      <c r="B15" s="474" t="s">
        <v>585</v>
      </c>
      <c r="C15" s="474" t="s">
        <v>1055</v>
      </c>
      <c r="D15" s="858">
        <v>100</v>
      </c>
    </row>
  </sheetData>
  <sheetProtection algorithmName="SHA-512" hashValue="RsIwtOshjAamu5Bc995xTcnHKVWX1F1qHMsGAWqH5afzTaGBXcF9fkaJAjYPEs2VsT0R2UudETqSRTNbPSWWfg==" saltValue="LO0c6aYpIPFI7iSEBmysOw==" spinCount="100000" sheet="1" objects="1" scenarios="1"/>
  <mergeCells count="4">
    <mergeCell ref="A6:A7"/>
    <mergeCell ref="A4:A5"/>
    <mergeCell ref="A1:E1"/>
    <mergeCell ref="A14:A15"/>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sheetPr>
  <dimension ref="A1:BM44"/>
  <sheetViews>
    <sheetView zoomScaleNormal="100" workbookViewId="0">
      <selection sqref="A1:E1"/>
    </sheetView>
  </sheetViews>
  <sheetFormatPr defaultRowHeight="15" x14ac:dyDescent="0.25"/>
  <cols>
    <col min="1" max="1" width="51.85546875" customWidth="1"/>
    <col min="2" max="2" width="23" customWidth="1"/>
    <col min="3" max="3" width="77.28515625" customWidth="1"/>
    <col min="4" max="4" width="14" customWidth="1"/>
  </cols>
  <sheetData>
    <row r="1" spans="1:65" ht="36.75" customHeight="1" x14ac:dyDescent="0.25">
      <c r="A1" s="1053" t="s">
        <v>373</v>
      </c>
      <c r="B1" s="1053"/>
      <c r="C1" s="1053"/>
      <c r="D1" s="1053"/>
      <c r="E1" s="1053"/>
    </row>
    <row r="3" spans="1:65" s="48" customFormat="1" x14ac:dyDescent="0.25">
      <c r="A3" s="603" t="s">
        <v>374</v>
      </c>
      <c r="B3" s="604" t="s">
        <v>375</v>
      </c>
      <c r="C3" s="603" t="s">
        <v>376</v>
      </c>
      <c r="D3" s="603"/>
      <c r="E3" s="603"/>
    </row>
    <row r="4" spans="1:65" ht="48.75" customHeight="1" x14ac:dyDescent="0.25">
      <c r="A4" s="605" t="s">
        <v>377</v>
      </c>
      <c r="B4" s="606" t="s">
        <v>378</v>
      </c>
      <c r="C4" s="1042" t="s">
        <v>379</v>
      </c>
      <c r="D4" s="1042"/>
      <c r="E4" s="1042"/>
    </row>
    <row r="5" spans="1:65" ht="34.5" customHeight="1" x14ac:dyDescent="0.25">
      <c r="A5" s="607" t="s">
        <v>380</v>
      </c>
      <c r="B5" s="124" t="s">
        <v>381</v>
      </c>
      <c r="C5" s="1043" t="s">
        <v>382</v>
      </c>
      <c r="D5" s="1043"/>
      <c r="E5" s="1043"/>
    </row>
    <row r="6" spans="1:65" ht="34.5" customHeight="1" x14ac:dyDescent="0.25">
      <c r="A6" s="608" t="s">
        <v>383</v>
      </c>
      <c r="B6" s="606" t="s">
        <v>384</v>
      </c>
      <c r="C6" s="609"/>
      <c r="D6" s="610"/>
      <c r="E6" s="611"/>
    </row>
    <row r="7" spans="1:65" ht="33" customHeight="1" x14ac:dyDescent="0.25">
      <c r="A7" s="612" t="s">
        <v>385</v>
      </c>
      <c r="B7" s="613" t="s">
        <v>586</v>
      </c>
      <c r="C7" s="1044" t="s">
        <v>386</v>
      </c>
      <c r="D7" s="1044"/>
      <c r="E7" s="1044"/>
    </row>
    <row r="8" spans="1:65" ht="30.75" customHeight="1" x14ac:dyDescent="0.25">
      <c r="A8" s="614" t="s">
        <v>387</v>
      </c>
      <c r="B8" s="615" t="s">
        <v>587</v>
      </c>
      <c r="C8" s="1045" t="s">
        <v>388</v>
      </c>
      <c r="D8" s="1045"/>
      <c r="E8" s="1045"/>
    </row>
    <row r="9" spans="1:65" ht="29.25" customHeight="1" x14ac:dyDescent="0.25">
      <c r="A9" s="612" t="s">
        <v>389</v>
      </c>
      <c r="B9" s="616" t="s">
        <v>588</v>
      </c>
      <c r="C9" s="1063"/>
      <c r="D9" s="1063"/>
      <c r="E9" s="1063"/>
    </row>
    <row r="10" spans="1:65" s="38" customFormat="1" ht="25.5" customHeight="1" x14ac:dyDescent="0.25">
      <c r="A10" s="617" t="s">
        <v>390</v>
      </c>
      <c r="B10" s="618"/>
      <c r="C10" s="983" t="s">
        <v>391</v>
      </c>
      <c r="D10" s="983"/>
      <c r="E10" s="98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row>
    <row r="11" spans="1:65" ht="34.5" customHeight="1" x14ac:dyDescent="0.25">
      <c r="A11" s="276" t="s">
        <v>392</v>
      </c>
      <c r="B11" s="616" t="s">
        <v>589</v>
      </c>
      <c r="C11" s="1048" t="s">
        <v>393</v>
      </c>
      <c r="D11" s="1048"/>
      <c r="E11" s="1048"/>
    </row>
    <row r="12" spans="1:65" s="38" customFormat="1" ht="36" customHeight="1" x14ac:dyDescent="0.25">
      <c r="A12" s="620" t="s">
        <v>394</v>
      </c>
      <c r="B12" s="855" t="s">
        <v>590</v>
      </c>
      <c r="C12" s="1050"/>
      <c r="D12" s="1050"/>
      <c r="E12" s="1050"/>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row>
    <row r="13" spans="1:65" ht="34.5" customHeight="1" x14ac:dyDescent="0.25">
      <c r="A13" s="266" t="s">
        <v>395</v>
      </c>
      <c r="B13" s="616" t="s">
        <v>591</v>
      </c>
      <c r="C13" s="1049" t="s">
        <v>592</v>
      </c>
      <c r="D13" s="1049"/>
      <c r="E13" s="1049"/>
    </row>
    <row r="14" spans="1:65" s="38" customFormat="1" ht="34.5" customHeight="1" x14ac:dyDescent="0.25">
      <c r="A14" s="617" t="s">
        <v>396</v>
      </c>
      <c r="B14" s="622" t="s">
        <v>593</v>
      </c>
      <c r="C14" s="983" t="s">
        <v>397</v>
      </c>
      <c r="D14" s="983"/>
      <c r="E14" s="98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row>
    <row r="15" spans="1:65" ht="27" customHeight="1" x14ac:dyDescent="0.25">
      <c r="A15" s="26" t="s">
        <v>398</v>
      </c>
      <c r="B15" s="616" t="s">
        <v>594</v>
      </c>
      <c r="C15" s="912" t="s">
        <v>595</v>
      </c>
      <c r="D15" s="912"/>
      <c r="E15" s="912"/>
    </row>
    <row r="16" spans="1:65" s="38" customFormat="1" ht="27" customHeight="1" x14ac:dyDescent="0.25">
      <c r="A16" s="623" t="s">
        <v>399</v>
      </c>
      <c r="B16" s="606" t="s">
        <v>596</v>
      </c>
      <c r="C16" s="1046" t="s">
        <v>597</v>
      </c>
      <c r="D16" s="1046"/>
      <c r="E16" s="104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row>
    <row r="17" spans="1:65" ht="27" customHeight="1" x14ac:dyDescent="0.25">
      <c r="A17" s="66" t="s">
        <v>400</v>
      </c>
      <c r="B17" s="50"/>
      <c r="C17" s="913" t="s">
        <v>598</v>
      </c>
      <c r="D17" s="913"/>
      <c r="E17" s="913"/>
    </row>
    <row r="18" spans="1:65" ht="27" customHeight="1" x14ac:dyDescent="0.25">
      <c r="A18" s="624" t="s">
        <v>401</v>
      </c>
      <c r="B18" s="625"/>
      <c r="C18" s="1047" t="s">
        <v>599</v>
      </c>
      <c r="D18" s="1047"/>
      <c r="E18" s="1047"/>
    </row>
    <row r="19" spans="1:65" s="38" customFormat="1" x14ac:dyDescent="0.25">
      <c r="A19" s="59"/>
      <c r="B19" s="50"/>
      <c r="C19" s="59"/>
      <c r="D19" s="59"/>
      <c r="E19" s="5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row>
    <row r="20" spans="1:65" s="48" customFormat="1" x14ac:dyDescent="0.25">
      <c r="A20" s="603" t="s">
        <v>402</v>
      </c>
      <c r="B20" s="604" t="s">
        <v>403</v>
      </c>
      <c r="C20" s="603" t="s">
        <v>600</v>
      </c>
      <c r="D20" s="603"/>
      <c r="E20" s="603"/>
    </row>
    <row r="21" spans="1:65" ht="39" customHeight="1" x14ac:dyDescent="0.25">
      <c r="A21" s="59" t="s">
        <v>601</v>
      </c>
      <c r="B21" s="627" t="s">
        <v>404</v>
      </c>
      <c r="C21" s="628" t="s">
        <v>405</v>
      </c>
      <c r="D21" s="629"/>
      <c r="E21" s="630"/>
    </row>
    <row r="22" spans="1:65" ht="24" customHeight="1" x14ac:dyDescent="0.25">
      <c r="A22" s="631" t="s">
        <v>406</v>
      </c>
      <c r="B22" s="606" t="s">
        <v>602</v>
      </c>
      <c r="C22" s="611"/>
      <c r="D22" s="626"/>
      <c r="E22" s="611"/>
    </row>
    <row r="23" spans="1:65" ht="25.5" customHeight="1" x14ac:dyDescent="0.25">
      <c r="A23" s="632" t="s">
        <v>407</v>
      </c>
      <c r="B23" s="633" t="s">
        <v>603</v>
      </c>
      <c r="C23" s="634"/>
      <c r="D23" s="635"/>
      <c r="E23" s="634"/>
    </row>
    <row r="24" spans="1:65" ht="24.75" customHeight="1" x14ac:dyDescent="0.25">
      <c r="A24" s="636" t="s">
        <v>408</v>
      </c>
      <c r="B24" s="606" t="s">
        <v>604</v>
      </c>
      <c r="C24" s="609"/>
      <c r="D24" s="637"/>
      <c r="E24" s="611"/>
    </row>
    <row r="25" spans="1:65" x14ac:dyDescent="0.25">
      <c r="A25" s="56"/>
      <c r="B25" s="633"/>
      <c r="C25" s="634"/>
      <c r="D25" s="638"/>
      <c r="E25" s="634"/>
    </row>
    <row r="26" spans="1:65" x14ac:dyDescent="0.25">
      <c r="A26" s="639"/>
      <c r="B26" s="59"/>
      <c r="C26" s="59"/>
      <c r="D26" s="639"/>
      <c r="E26" s="59"/>
    </row>
    <row r="27" spans="1:65" s="48" customFormat="1" x14ac:dyDescent="0.25">
      <c r="A27" s="603" t="s">
        <v>409</v>
      </c>
      <c r="B27" s="603"/>
      <c r="C27" s="603" t="s">
        <v>605</v>
      </c>
      <c r="D27" s="1059" t="s">
        <v>410</v>
      </c>
      <c r="E27" s="1059"/>
    </row>
    <row r="28" spans="1:65" ht="68.25" customHeight="1" x14ac:dyDescent="0.25">
      <c r="A28" s="66" t="s">
        <v>411</v>
      </c>
      <c r="B28" s="630"/>
      <c r="C28" s="607" t="s">
        <v>412</v>
      </c>
      <c r="D28" s="1054">
        <v>2021</v>
      </c>
      <c r="E28" s="1054"/>
    </row>
    <row r="29" spans="1:65" ht="64.5" customHeight="1" x14ac:dyDescent="0.25">
      <c r="A29" s="610" t="s">
        <v>413</v>
      </c>
      <c r="B29" s="611"/>
      <c r="C29" s="609" t="s">
        <v>414</v>
      </c>
      <c r="D29" s="1055">
        <v>2021</v>
      </c>
      <c r="E29" s="1055"/>
    </row>
    <row r="30" spans="1:65" ht="64.5" customHeight="1" x14ac:dyDescent="0.25">
      <c r="A30" s="640" t="s">
        <v>415</v>
      </c>
      <c r="B30" s="630"/>
      <c r="C30" s="641" t="s">
        <v>416</v>
      </c>
      <c r="D30" s="1060">
        <v>2021</v>
      </c>
      <c r="E30" s="1060"/>
    </row>
    <row r="31" spans="1:65" ht="79.5" customHeight="1" x14ac:dyDescent="0.25">
      <c r="A31" s="626" t="s">
        <v>417</v>
      </c>
      <c r="B31" s="611"/>
      <c r="C31" s="283" t="s">
        <v>418</v>
      </c>
      <c r="D31" s="1061">
        <v>2021</v>
      </c>
      <c r="E31" s="1061"/>
    </row>
    <row r="32" spans="1:65" ht="95.25" customHeight="1" x14ac:dyDescent="0.25">
      <c r="A32" s="642" t="s">
        <v>419</v>
      </c>
      <c r="B32" s="619"/>
      <c r="C32" s="137" t="s">
        <v>420</v>
      </c>
      <c r="D32" s="1057">
        <v>2021</v>
      </c>
      <c r="E32" s="1057"/>
    </row>
    <row r="33" spans="1:5" ht="79.5" customHeight="1" x14ac:dyDescent="0.25">
      <c r="A33" s="643" t="s">
        <v>421</v>
      </c>
      <c r="B33" s="644"/>
      <c r="C33" s="645" t="s">
        <v>422</v>
      </c>
      <c r="D33" s="1058">
        <v>2021</v>
      </c>
      <c r="E33" s="1058"/>
    </row>
    <row r="34" spans="1:5" ht="79.5" customHeight="1" x14ac:dyDescent="0.25">
      <c r="A34" s="137" t="s">
        <v>423</v>
      </c>
      <c r="B34" s="42"/>
      <c r="C34" s="137" t="s">
        <v>424</v>
      </c>
      <c r="D34" s="1052">
        <v>2021</v>
      </c>
      <c r="E34" s="1052"/>
    </row>
    <row r="35" spans="1:5" ht="84" customHeight="1" x14ac:dyDescent="0.25">
      <c r="A35" s="617" t="s">
        <v>425</v>
      </c>
      <c r="B35" s="41"/>
      <c r="C35" s="283" t="s">
        <v>426</v>
      </c>
      <c r="D35" s="1056">
        <v>2020</v>
      </c>
      <c r="E35" s="1056"/>
    </row>
    <row r="36" spans="1:5" ht="71.25" customHeight="1" x14ac:dyDescent="0.25">
      <c r="A36" s="266" t="s">
        <v>427</v>
      </c>
      <c r="B36" s="619"/>
      <c r="C36" s="646" t="s">
        <v>428</v>
      </c>
      <c r="D36" s="1062">
        <v>2019</v>
      </c>
      <c r="E36" s="1062"/>
    </row>
    <row r="37" spans="1:5" ht="72" customHeight="1" x14ac:dyDescent="0.25">
      <c r="A37" s="617" t="s">
        <v>429</v>
      </c>
      <c r="B37" s="41"/>
      <c r="C37" s="283" t="s">
        <v>430</v>
      </c>
      <c r="D37" s="1056">
        <v>2019</v>
      </c>
      <c r="E37" s="1056"/>
    </row>
    <row r="38" spans="1:5" ht="84.75" customHeight="1" x14ac:dyDescent="0.25">
      <c r="A38" s="66" t="s">
        <v>431</v>
      </c>
      <c r="B38" s="66"/>
      <c r="C38" s="137" t="s">
        <v>432</v>
      </c>
      <c r="D38" s="1052">
        <v>2009</v>
      </c>
      <c r="E38" s="1052"/>
    </row>
    <row r="39" spans="1:5" ht="87" customHeight="1" x14ac:dyDescent="0.25">
      <c r="A39" s="621" t="s">
        <v>433</v>
      </c>
      <c r="B39" s="647"/>
      <c r="C39" s="283" t="s">
        <v>434</v>
      </c>
      <c r="D39" s="1051">
        <v>1957</v>
      </c>
      <c r="E39" s="1051"/>
    </row>
    <row r="40" spans="1:5" ht="61.5" customHeight="1" x14ac:dyDescent="0.25"/>
    <row r="41" spans="1:5" ht="69.75" customHeight="1" x14ac:dyDescent="0.25"/>
    <row r="42" spans="1:5" ht="72.75" customHeight="1" x14ac:dyDescent="0.25"/>
    <row r="43" spans="1:5" ht="82.5" customHeight="1" x14ac:dyDescent="0.25"/>
    <row r="44" spans="1:5" ht="78.75" customHeight="1" x14ac:dyDescent="0.25"/>
  </sheetData>
  <sheetProtection algorithmName="SHA-512" hashValue="f1BuImGS/8I2CY5jl3aCTQVqy8MFVqL3v1KX/I6ynAOwUGtsciDYwM5K2xCUanTKTZqOkkvSseQIT4XudxdW4A==" saltValue="vyvOHadTJk8U5VlpITnC9g==" spinCount="100000" sheet="1" objects="1" scenarios="1"/>
  <mergeCells count="28">
    <mergeCell ref="D39:E39"/>
    <mergeCell ref="D38:E38"/>
    <mergeCell ref="A1:E1"/>
    <mergeCell ref="D28:E28"/>
    <mergeCell ref="D29:E29"/>
    <mergeCell ref="D35:E35"/>
    <mergeCell ref="D32:E32"/>
    <mergeCell ref="D37:E37"/>
    <mergeCell ref="D33:E33"/>
    <mergeCell ref="D34:E34"/>
    <mergeCell ref="D27:E27"/>
    <mergeCell ref="D30:E30"/>
    <mergeCell ref="D31:E31"/>
    <mergeCell ref="D36:E36"/>
    <mergeCell ref="C9:E9"/>
    <mergeCell ref="C17:E17"/>
    <mergeCell ref="C16:E16"/>
    <mergeCell ref="C15:E15"/>
    <mergeCell ref="C14:E14"/>
    <mergeCell ref="C18:E18"/>
    <mergeCell ref="C11:E11"/>
    <mergeCell ref="C13:E13"/>
    <mergeCell ref="C12:E12"/>
    <mergeCell ref="C4:E4"/>
    <mergeCell ref="C5:E5"/>
    <mergeCell ref="C7:E7"/>
    <mergeCell ref="C8:E8"/>
    <mergeCell ref="C10:E10"/>
  </mergeCells>
  <phoneticPr fontId="3" type="noConversion"/>
  <hyperlinks>
    <hyperlink ref="A12" r:id="rId1" xr:uid="{00000000-0004-0000-0C00-000000000000}"/>
    <hyperlink ref="A23" r:id="rId2" xr:uid="{00000000-0004-0000-0C00-000001000000}"/>
    <hyperlink ref="A22" r:id="rId3" xr:uid="{00000000-0004-0000-0C00-000002000000}"/>
    <hyperlink ref="A9" r:id="rId4" xr:uid="{00000000-0004-0000-0C00-000003000000}"/>
    <hyperlink ref="A8" r:id="rId5" xr:uid="{00000000-0004-0000-0C00-000004000000}"/>
    <hyperlink ref="A7" r:id="rId6" xr:uid="{00000000-0004-0000-0C00-000005000000}"/>
    <hyperlink ref="A6" r:id="rId7" xr:uid="{00000000-0004-0000-0C00-000006000000}"/>
    <hyperlink ref="A5" r:id="rId8" xr:uid="{00000000-0004-0000-0C00-000007000000}"/>
    <hyperlink ref="A4" r:id="rId9" xr:uid="{00000000-0004-0000-0C00-000008000000}"/>
    <hyperlink ref="A24" r:id="rId10" xr:uid="{00000000-0004-0000-0C00-000009000000}"/>
    <hyperlink ref="C28" location="'UN Impact Analysis'!A1" display="Arbejdernes Landsbank har tilsluttet sig FN's principper i 2021 og har udarbejdet en impact analyse på tværs af bankens udlån og investeringer." xr:uid="{00000000-0004-0000-0C00-00000A000000}"/>
  </hyperlinks>
  <pageMargins left="0.7" right="0.7" top="0.75" bottom="0.75" header="0.3" footer="0.3"/>
  <pageSetup paperSize="9" orientation="portrait" r:id="rId11"/>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39997558519241921"/>
  </sheetPr>
  <dimension ref="A1:D48"/>
  <sheetViews>
    <sheetView zoomScaleNormal="100" workbookViewId="0">
      <selection sqref="A1:D1"/>
    </sheetView>
  </sheetViews>
  <sheetFormatPr defaultRowHeight="15" x14ac:dyDescent="0.25"/>
  <cols>
    <col min="1" max="1" width="44.28515625" customWidth="1"/>
    <col min="2" max="2" width="10.140625" style="122" customWidth="1"/>
    <col min="3" max="3" width="40.5703125" customWidth="1"/>
    <col min="4" max="4" width="41" customWidth="1"/>
  </cols>
  <sheetData>
    <row r="1" spans="1:4" ht="37.5" customHeight="1" x14ac:dyDescent="0.25">
      <c r="A1" s="1053" t="s">
        <v>606</v>
      </c>
      <c r="B1" s="1053"/>
      <c r="C1" s="1053"/>
      <c r="D1" s="1053"/>
    </row>
    <row r="2" spans="1:4" ht="18" customHeight="1" x14ac:dyDescent="0.25">
      <c r="A2" s="648" t="s">
        <v>435</v>
      </c>
      <c r="B2" s="648"/>
      <c r="C2" s="648" t="s">
        <v>436</v>
      </c>
      <c r="D2" s="648"/>
    </row>
    <row r="3" spans="1:4" ht="18.75" customHeight="1" x14ac:dyDescent="0.25">
      <c r="A3" s="1070" t="s">
        <v>437</v>
      </c>
      <c r="B3" s="1070"/>
      <c r="C3" s="1070"/>
      <c r="D3" s="1070"/>
    </row>
    <row r="4" spans="1:4" ht="20.25" customHeight="1" x14ac:dyDescent="0.25">
      <c r="A4" s="139" t="s">
        <v>438</v>
      </c>
      <c r="B4" s="131"/>
      <c r="C4" s="1066" t="s">
        <v>439</v>
      </c>
      <c r="D4" s="1066"/>
    </row>
    <row r="5" spans="1:4" ht="17.25" customHeight="1" x14ac:dyDescent="0.25">
      <c r="A5" s="139" t="s">
        <v>440</v>
      </c>
      <c r="B5" s="131"/>
      <c r="C5" s="1066" t="s">
        <v>441</v>
      </c>
      <c r="D5" s="1066"/>
    </row>
    <row r="6" spans="1:4" ht="20.25" customHeight="1" x14ac:dyDescent="0.25">
      <c r="A6" s="1068" t="s">
        <v>442</v>
      </c>
      <c r="B6" s="1068"/>
      <c r="C6" s="1068"/>
      <c r="D6" s="1068"/>
    </row>
    <row r="7" spans="1:4" ht="27.75" customHeight="1" x14ac:dyDescent="0.25">
      <c r="A7" s="139" t="s">
        <v>443</v>
      </c>
      <c r="B7" s="131"/>
      <c r="C7" s="1067" t="s">
        <v>444</v>
      </c>
      <c r="D7" s="1067"/>
    </row>
    <row r="8" spans="1:4" ht="19.5" customHeight="1" x14ac:dyDescent="0.25">
      <c r="A8" s="1068" t="s">
        <v>445</v>
      </c>
      <c r="B8" s="1068"/>
      <c r="C8" s="1068"/>
      <c r="D8" s="1068"/>
    </row>
    <row r="9" spans="1:4" ht="26.25" customHeight="1" x14ac:dyDescent="0.25">
      <c r="A9" s="66" t="s">
        <v>446</v>
      </c>
      <c r="B9" s="131"/>
      <c r="C9" s="1067" t="s">
        <v>447</v>
      </c>
      <c r="D9" s="1067"/>
    </row>
    <row r="10" spans="1:4" ht="27" customHeight="1" x14ac:dyDescent="0.25">
      <c r="A10" s="66" t="s">
        <v>448</v>
      </c>
      <c r="B10" s="50"/>
      <c r="C10" s="1067" t="s">
        <v>449</v>
      </c>
      <c r="D10" s="1067"/>
    </row>
    <row r="11" spans="1:4" ht="20.25" customHeight="1" x14ac:dyDescent="0.25">
      <c r="A11" s="1068" t="s">
        <v>450</v>
      </c>
      <c r="B11" s="1068"/>
      <c r="C11" s="1068"/>
      <c r="D11" s="1068"/>
    </row>
    <row r="12" spans="1:4" ht="27" customHeight="1" x14ac:dyDescent="0.25">
      <c r="A12" s="139" t="s">
        <v>451</v>
      </c>
      <c r="B12" s="131"/>
      <c r="C12" s="1066" t="s">
        <v>452</v>
      </c>
      <c r="D12" s="1066"/>
    </row>
    <row r="13" spans="1:4" ht="20.25" customHeight="1" x14ac:dyDescent="0.25">
      <c r="A13" s="1069" t="s">
        <v>453</v>
      </c>
      <c r="B13" s="1069"/>
      <c r="C13" s="1069"/>
      <c r="D13" s="1069"/>
    </row>
    <row r="14" spans="1:4" ht="32.25" customHeight="1" x14ac:dyDescent="0.25">
      <c r="A14" s="137" t="s">
        <v>454</v>
      </c>
      <c r="B14" s="131"/>
      <c r="C14" s="1066" t="s">
        <v>455</v>
      </c>
      <c r="D14" s="1066"/>
    </row>
    <row r="15" spans="1:4" ht="104.25" customHeight="1" x14ac:dyDescent="0.25">
      <c r="A15" s="137" t="s">
        <v>456</v>
      </c>
      <c r="B15" s="131"/>
      <c r="C15" s="1067" t="s">
        <v>457</v>
      </c>
      <c r="D15" s="1067"/>
    </row>
    <row r="16" spans="1:4" ht="65.25" customHeight="1" x14ac:dyDescent="0.25">
      <c r="A16" s="137" t="s">
        <v>458</v>
      </c>
      <c r="B16" s="131"/>
      <c r="C16" s="1067" t="s">
        <v>459</v>
      </c>
      <c r="D16" s="1067"/>
    </row>
    <row r="17" spans="1:4" ht="48.75" customHeight="1" x14ac:dyDescent="0.25">
      <c r="A17" s="140" t="s">
        <v>460</v>
      </c>
      <c r="B17" s="131"/>
      <c r="C17" s="1067" t="s">
        <v>461</v>
      </c>
      <c r="D17" s="1067"/>
    </row>
    <row r="18" spans="1:4" ht="18.75" customHeight="1" x14ac:dyDescent="0.25">
      <c r="A18" s="59"/>
      <c r="B18" s="50"/>
      <c r="C18" s="59"/>
      <c r="D18" s="59"/>
    </row>
    <row r="19" spans="1:4" ht="20.25" customHeight="1" x14ac:dyDescent="0.25">
      <c r="A19" s="649" t="s">
        <v>462</v>
      </c>
      <c r="B19" s="650" t="s">
        <v>607</v>
      </c>
      <c r="C19" s="649" t="s">
        <v>463</v>
      </c>
      <c r="D19" s="649" t="s">
        <v>464</v>
      </c>
    </row>
    <row r="20" spans="1:4" ht="25.5" customHeight="1" x14ac:dyDescent="0.25">
      <c r="A20" s="1071" t="s">
        <v>465</v>
      </c>
      <c r="B20" s="1071"/>
      <c r="C20" s="1071"/>
      <c r="D20" s="1071"/>
    </row>
    <row r="21" spans="1:4" ht="101.25" customHeight="1" x14ac:dyDescent="0.25">
      <c r="A21" s="86" t="s">
        <v>466</v>
      </c>
      <c r="B21" s="123" t="s">
        <v>197</v>
      </c>
      <c r="C21" s="87" t="s">
        <v>467</v>
      </c>
      <c r="D21" s="88" t="s">
        <v>468</v>
      </c>
    </row>
    <row r="22" spans="1:4" ht="85.5" customHeight="1" x14ac:dyDescent="0.25">
      <c r="A22" s="89" t="s">
        <v>469</v>
      </c>
      <c r="B22" s="124" t="s">
        <v>608</v>
      </c>
      <c r="C22" s="90" t="s">
        <v>470</v>
      </c>
      <c r="D22" s="91" t="s">
        <v>471</v>
      </c>
    </row>
    <row r="23" spans="1:4" ht="186" customHeight="1" x14ac:dyDescent="0.25">
      <c r="A23" s="108" t="s">
        <v>472</v>
      </c>
      <c r="B23" s="123" t="s">
        <v>609</v>
      </c>
      <c r="C23" s="107" t="s">
        <v>473</v>
      </c>
      <c r="D23" s="133" t="s">
        <v>474</v>
      </c>
    </row>
    <row r="24" spans="1:4" ht="83.25" customHeight="1" x14ac:dyDescent="0.25">
      <c r="A24" s="109" t="s">
        <v>475</v>
      </c>
      <c r="B24" s="125" t="s">
        <v>256</v>
      </c>
      <c r="C24" s="93" t="s">
        <v>476</v>
      </c>
      <c r="D24" s="114" t="s">
        <v>477</v>
      </c>
    </row>
    <row r="25" spans="1:4" ht="80.25" customHeight="1" x14ac:dyDescent="0.25">
      <c r="A25" s="111" t="s">
        <v>478</v>
      </c>
      <c r="B25" s="126" t="s">
        <v>610</v>
      </c>
      <c r="C25" s="94" t="s">
        <v>479</v>
      </c>
      <c r="D25" s="828" t="s">
        <v>480</v>
      </c>
    </row>
    <row r="26" spans="1:4" ht="87" customHeight="1" x14ac:dyDescent="0.25">
      <c r="A26" s="109" t="s">
        <v>481</v>
      </c>
      <c r="B26" s="127" t="s">
        <v>320</v>
      </c>
      <c r="C26" s="96" t="s">
        <v>482</v>
      </c>
      <c r="D26" s="97" t="s">
        <v>483</v>
      </c>
    </row>
    <row r="27" spans="1:4" ht="86.25" customHeight="1" x14ac:dyDescent="0.25">
      <c r="A27" s="110" t="s">
        <v>314</v>
      </c>
      <c r="B27" s="128" t="s">
        <v>315</v>
      </c>
      <c r="C27" s="98" t="s">
        <v>484</v>
      </c>
      <c r="D27" s="829" t="s">
        <v>485</v>
      </c>
    </row>
    <row r="28" spans="1:4" x14ac:dyDescent="0.25">
      <c r="A28" s="99"/>
      <c r="B28" s="127"/>
      <c r="C28" s="95"/>
      <c r="D28" s="97"/>
    </row>
    <row r="29" spans="1:4" ht="24" customHeight="1" x14ac:dyDescent="0.25">
      <c r="A29" s="1072" t="s">
        <v>486</v>
      </c>
      <c r="B29" s="1073"/>
      <c r="C29" s="1073"/>
      <c r="D29" s="1073"/>
    </row>
    <row r="30" spans="1:4" ht="76.5" customHeight="1" x14ac:dyDescent="0.25">
      <c r="A30" s="110" t="s">
        <v>487</v>
      </c>
      <c r="B30" s="130" t="s">
        <v>611</v>
      </c>
      <c r="C30" s="98" t="s">
        <v>488</v>
      </c>
      <c r="D30" s="115" t="s">
        <v>489</v>
      </c>
    </row>
    <row r="31" spans="1:4" ht="120.75" customHeight="1" x14ac:dyDescent="0.25">
      <c r="A31" s="104" t="s">
        <v>612</v>
      </c>
      <c r="B31" s="127" t="s">
        <v>613</v>
      </c>
      <c r="C31" s="105" t="s">
        <v>490</v>
      </c>
      <c r="D31" s="116" t="s">
        <v>491</v>
      </c>
    </row>
    <row r="32" spans="1:4" ht="67.5" customHeight="1" x14ac:dyDescent="0.25">
      <c r="A32" s="110" t="s">
        <v>614</v>
      </c>
      <c r="B32" s="130" t="s">
        <v>615</v>
      </c>
      <c r="C32" s="98" t="s">
        <v>492</v>
      </c>
      <c r="D32" s="115" t="s">
        <v>493</v>
      </c>
    </row>
    <row r="33" spans="1:4" ht="76.5" customHeight="1" x14ac:dyDescent="0.25">
      <c r="A33" s="113" t="s">
        <v>494</v>
      </c>
      <c r="B33" s="131" t="s">
        <v>616</v>
      </c>
      <c r="C33" s="105" t="s">
        <v>495</v>
      </c>
      <c r="D33" s="105" t="s">
        <v>496</v>
      </c>
    </row>
    <row r="34" spans="1:4" ht="79.5" customHeight="1" x14ac:dyDescent="0.25">
      <c r="A34" s="112" t="s">
        <v>617</v>
      </c>
      <c r="B34" s="129" t="s">
        <v>618</v>
      </c>
      <c r="C34" s="98" t="s">
        <v>497</v>
      </c>
      <c r="D34" s="98" t="s">
        <v>498</v>
      </c>
    </row>
    <row r="35" spans="1:4" ht="69" customHeight="1" x14ac:dyDescent="0.25">
      <c r="A35" s="113" t="s">
        <v>619</v>
      </c>
      <c r="B35" s="124" t="s">
        <v>620</v>
      </c>
      <c r="C35" s="90" t="s">
        <v>499</v>
      </c>
      <c r="D35" s="117" t="s">
        <v>500</v>
      </c>
    </row>
    <row r="36" spans="1:4" ht="69.75" customHeight="1" x14ac:dyDescent="0.25">
      <c r="A36" s="100" t="s">
        <v>501</v>
      </c>
      <c r="B36" s="123" t="s">
        <v>621</v>
      </c>
      <c r="C36" s="87" t="s">
        <v>502</v>
      </c>
      <c r="D36" s="88" t="s">
        <v>503</v>
      </c>
    </row>
    <row r="37" spans="1:4" ht="87.75" customHeight="1" x14ac:dyDescent="0.25">
      <c r="A37" s="102" t="s">
        <v>622</v>
      </c>
      <c r="B37" s="125" t="s">
        <v>623</v>
      </c>
      <c r="C37" s="93" t="s">
        <v>504</v>
      </c>
      <c r="D37" s="118" t="s">
        <v>505</v>
      </c>
    </row>
    <row r="38" spans="1:4" x14ac:dyDescent="0.25">
      <c r="A38" s="104"/>
      <c r="B38" s="125"/>
      <c r="C38" s="92"/>
      <c r="D38" s="103"/>
    </row>
    <row r="39" spans="1:4" ht="21.75" customHeight="1" x14ac:dyDescent="0.25">
      <c r="A39" s="1064" t="s">
        <v>506</v>
      </c>
      <c r="B39" s="1065"/>
      <c r="C39" s="1065"/>
      <c r="D39" s="1065"/>
    </row>
    <row r="40" spans="1:4" ht="75" customHeight="1" x14ac:dyDescent="0.25">
      <c r="A40" s="91" t="s">
        <v>507</v>
      </c>
      <c r="B40" s="124" t="s">
        <v>624</v>
      </c>
      <c r="C40" s="90" t="s">
        <v>508</v>
      </c>
      <c r="D40" s="91" t="s">
        <v>509</v>
      </c>
    </row>
    <row r="41" spans="1:4" ht="68.25" customHeight="1" x14ac:dyDescent="0.25">
      <c r="A41" s="119" t="s">
        <v>510</v>
      </c>
      <c r="B41" s="123" t="s">
        <v>625</v>
      </c>
      <c r="C41" s="87" t="s">
        <v>511</v>
      </c>
      <c r="D41" s="119" t="s">
        <v>512</v>
      </c>
    </row>
    <row r="42" spans="1:4" ht="60.75" customHeight="1" x14ac:dyDescent="0.25">
      <c r="A42" s="104" t="s">
        <v>513</v>
      </c>
      <c r="B42" s="131" t="s">
        <v>626</v>
      </c>
      <c r="C42" s="105" t="s">
        <v>514</v>
      </c>
      <c r="D42" s="116" t="s">
        <v>515</v>
      </c>
    </row>
    <row r="43" spans="1:4" ht="63.75" customHeight="1" x14ac:dyDescent="0.25">
      <c r="A43" s="101" t="s">
        <v>627</v>
      </c>
      <c r="B43" s="123" t="s">
        <v>628</v>
      </c>
      <c r="C43" s="98" t="s">
        <v>516</v>
      </c>
      <c r="D43" s="88" t="s">
        <v>517</v>
      </c>
    </row>
    <row r="44" spans="1:4" ht="69.75" customHeight="1" x14ac:dyDescent="0.25">
      <c r="A44" s="104" t="s">
        <v>629</v>
      </c>
      <c r="B44" s="131" t="s">
        <v>630</v>
      </c>
      <c r="C44" s="105" t="s">
        <v>518</v>
      </c>
      <c r="D44" s="116" t="s">
        <v>519</v>
      </c>
    </row>
    <row r="45" spans="1:4" x14ac:dyDescent="0.25">
      <c r="A45" s="106"/>
      <c r="B45" s="132"/>
      <c r="C45" s="94"/>
      <c r="D45" s="106"/>
    </row>
    <row r="46" spans="1:4" x14ac:dyDescent="0.25">
      <c r="A46" s="105"/>
      <c r="B46" s="131"/>
      <c r="C46" s="105"/>
      <c r="D46" s="113"/>
    </row>
    <row r="47" spans="1:4" x14ac:dyDescent="0.25">
      <c r="A47" s="66"/>
      <c r="B47" s="24"/>
      <c r="C47" s="66"/>
      <c r="D47" s="66"/>
    </row>
    <row r="48" spans="1:4" x14ac:dyDescent="0.25">
      <c r="A48" s="66"/>
      <c r="B48" s="24"/>
      <c r="C48" s="66"/>
      <c r="D48" s="66"/>
    </row>
  </sheetData>
  <sheetProtection algorithmName="SHA-512" hashValue="PJ8rBLsiqNvUfXtpyNdPpKmP8K+fJdqXb+H8pCYxmHU432ACDJxzacZ3GtdvGne1EcuzNM92w28y+1kKl7TuVw==" saltValue="Ojwg6zt+sZUIrFEfXWzG7w==" spinCount="100000" sheet="1" objects="1" scenarios="1"/>
  <mergeCells count="19">
    <mergeCell ref="A1:D1"/>
    <mergeCell ref="A3:D3"/>
    <mergeCell ref="A20:D20"/>
    <mergeCell ref="A29:D29"/>
    <mergeCell ref="A39:D39"/>
    <mergeCell ref="C4:D4"/>
    <mergeCell ref="C5:D5"/>
    <mergeCell ref="C17:D17"/>
    <mergeCell ref="C12:D12"/>
    <mergeCell ref="C14:D14"/>
    <mergeCell ref="C9:D9"/>
    <mergeCell ref="C7:D7"/>
    <mergeCell ref="A6:D6"/>
    <mergeCell ref="A8:D8"/>
    <mergeCell ref="C10:D10"/>
    <mergeCell ref="A11:D11"/>
    <mergeCell ref="A13:D13"/>
    <mergeCell ref="C16:D16"/>
    <mergeCell ref="C15:D15"/>
  </mergeCells>
  <hyperlinks>
    <hyperlink ref="A4" r:id="rId1" xr:uid="{00000000-0004-0000-0D00-000000000000}"/>
    <hyperlink ref="A5" r:id="rId2" xr:uid="{00000000-0004-0000-0D00-000001000000}"/>
    <hyperlink ref="A7" r:id="rId3" xr:uid="{00000000-0004-0000-0D00-000002000000}"/>
    <hyperlink ref="A12" r:id="rId4" xr:uid="{00000000-0004-0000-0D00-000003000000}"/>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C6E87"/>
  </sheetPr>
  <dimension ref="A1:O33"/>
  <sheetViews>
    <sheetView zoomScaleNormal="100" workbookViewId="0">
      <selection activeCell="V20" sqref="V20"/>
    </sheetView>
  </sheetViews>
  <sheetFormatPr defaultRowHeight="15" x14ac:dyDescent="0.25"/>
  <sheetData>
    <row r="1" spans="1:15" ht="35.25" customHeight="1" x14ac:dyDescent="0.25">
      <c r="A1" s="923" t="s">
        <v>18</v>
      </c>
      <c r="B1" s="923"/>
      <c r="C1" s="923"/>
      <c r="D1" s="923"/>
      <c r="E1" s="923"/>
      <c r="F1" s="923"/>
      <c r="G1" s="923"/>
      <c r="H1" s="923"/>
      <c r="I1" s="923"/>
      <c r="J1" s="923"/>
      <c r="K1" s="923"/>
      <c r="L1" s="923"/>
      <c r="M1" s="923"/>
      <c r="N1" s="923"/>
      <c r="O1" s="923"/>
    </row>
    <row r="2" spans="1:15" ht="279.75" customHeight="1" x14ac:dyDescent="0.25">
      <c r="A2" s="936" t="s">
        <v>520</v>
      </c>
      <c r="B2" s="936"/>
      <c r="C2" s="936"/>
      <c r="D2" s="936"/>
      <c r="E2" s="936"/>
      <c r="F2" s="936"/>
      <c r="G2" s="936"/>
      <c r="H2" s="936"/>
      <c r="I2" s="936"/>
      <c r="J2" s="936"/>
      <c r="K2" s="936"/>
      <c r="L2" s="936"/>
      <c r="M2" s="936"/>
      <c r="N2" s="935"/>
      <c r="O2" s="935"/>
    </row>
    <row r="3" spans="1:15" ht="38.25" customHeight="1" x14ac:dyDescent="0.25">
      <c r="A3" s="911" t="s">
        <v>19</v>
      </c>
      <c r="B3" s="911"/>
      <c r="C3" s="911"/>
      <c r="D3" s="911"/>
      <c r="E3" s="911"/>
      <c r="F3" s="911"/>
      <c r="G3" s="911"/>
      <c r="H3" s="911"/>
      <c r="I3" s="911"/>
      <c r="J3" s="911"/>
      <c r="K3" s="911"/>
      <c r="L3" s="911"/>
      <c r="M3" s="911"/>
      <c r="N3" s="911"/>
      <c r="O3" s="911"/>
    </row>
    <row r="4" spans="1:15" ht="264.75" customHeight="1" x14ac:dyDescent="0.25">
      <c r="A4" s="912" t="s">
        <v>20</v>
      </c>
      <c r="B4" s="913"/>
      <c r="C4" s="913"/>
      <c r="D4" s="913"/>
      <c r="E4" s="913"/>
      <c r="F4" s="913"/>
      <c r="G4" s="913"/>
      <c r="H4" s="913"/>
      <c r="I4" s="913"/>
      <c r="J4" s="913"/>
      <c r="K4" s="913"/>
      <c r="L4" s="913"/>
      <c r="M4" s="913"/>
      <c r="N4" s="913"/>
      <c r="O4" s="913"/>
    </row>
    <row r="5" spans="1:15" ht="15" customHeight="1" x14ac:dyDescent="0.25">
      <c r="A5" s="937" t="s">
        <v>21</v>
      </c>
      <c r="B5" s="938"/>
      <c r="C5" s="938"/>
      <c r="D5" s="938"/>
      <c r="E5" s="938"/>
      <c r="F5" s="938"/>
      <c r="G5" s="938"/>
      <c r="H5" s="938"/>
      <c r="I5" s="938"/>
      <c r="J5" s="938"/>
      <c r="K5" s="938"/>
      <c r="L5" s="938"/>
      <c r="M5" s="938"/>
      <c r="N5" s="938"/>
      <c r="O5" s="938"/>
    </row>
    <row r="6" spans="1:15" ht="35.25" customHeight="1" x14ac:dyDescent="0.25">
      <c r="A6" s="941" t="s">
        <v>22</v>
      </c>
      <c r="B6" s="939"/>
      <c r="C6" s="939"/>
      <c r="D6" s="939"/>
      <c r="E6" s="939"/>
      <c r="F6" s="939" t="s">
        <v>23</v>
      </c>
      <c r="G6" s="940"/>
      <c r="H6" s="940"/>
      <c r="I6" s="940"/>
      <c r="J6" s="940"/>
      <c r="K6" s="939" t="s">
        <v>24</v>
      </c>
      <c r="L6" s="940"/>
      <c r="M6" s="940"/>
      <c r="N6" s="940"/>
      <c r="O6" s="940"/>
    </row>
    <row r="7" spans="1:15" ht="13.5" customHeight="1" x14ac:dyDescent="0.25">
      <c r="A7" s="57"/>
      <c r="B7" s="57"/>
      <c r="C7" s="57"/>
      <c r="D7" s="57"/>
      <c r="E7" s="57"/>
      <c r="F7" s="57"/>
      <c r="G7" s="58"/>
      <c r="H7" s="58"/>
      <c r="I7" s="58"/>
      <c r="J7" s="58"/>
      <c r="K7" s="57"/>
      <c r="L7" s="58"/>
      <c r="M7" s="58"/>
      <c r="N7" s="58"/>
      <c r="O7" s="58"/>
    </row>
    <row r="8" spans="1:15" ht="15.75" customHeight="1" x14ac:dyDescent="0.25">
      <c r="A8" s="942" t="s">
        <v>25</v>
      </c>
      <c r="B8" s="942"/>
      <c r="C8" s="942"/>
      <c r="D8" s="942"/>
      <c r="E8" s="942"/>
      <c r="F8" s="942"/>
      <c r="G8" s="942"/>
      <c r="H8" s="942"/>
      <c r="I8" s="942"/>
      <c r="J8" s="942"/>
      <c r="K8" s="942"/>
      <c r="L8" s="942"/>
      <c r="M8" s="942"/>
      <c r="N8" s="942"/>
      <c r="O8" s="942"/>
    </row>
    <row r="9" spans="1:15" ht="31.5" customHeight="1" x14ac:dyDescent="0.25">
      <c r="A9" s="916" t="s">
        <v>26</v>
      </c>
      <c r="B9" s="914"/>
      <c r="C9" s="914"/>
      <c r="D9" s="914"/>
      <c r="E9" s="914"/>
      <c r="F9" s="914"/>
      <c r="G9" s="914"/>
      <c r="H9" s="914" t="s">
        <v>27</v>
      </c>
      <c r="I9" s="915"/>
      <c r="J9" s="915"/>
      <c r="K9" s="915"/>
      <c r="L9" s="915"/>
      <c r="M9" s="915"/>
      <c r="N9" s="915"/>
      <c r="O9" s="915"/>
    </row>
    <row r="11" spans="1:15" ht="37.5" customHeight="1" x14ac:dyDescent="0.25">
      <c r="A11" s="911" t="s">
        <v>28</v>
      </c>
      <c r="B11" s="911"/>
      <c r="C11" s="911"/>
      <c r="D11" s="911"/>
      <c r="E11" s="911"/>
      <c r="F11" s="911"/>
      <c r="G11" s="911"/>
      <c r="H11" s="911"/>
      <c r="I11" s="911"/>
      <c r="J11" s="911"/>
      <c r="K11" s="911"/>
      <c r="L11" s="911"/>
      <c r="M11" s="911"/>
      <c r="N11" s="911"/>
      <c r="O11" s="911"/>
    </row>
    <row r="12" spans="1:15" ht="99" customHeight="1" x14ac:dyDescent="0.25">
      <c r="A12" s="912" t="s">
        <v>1041</v>
      </c>
      <c r="B12" s="913"/>
      <c r="C12" s="913"/>
      <c r="D12" s="913"/>
      <c r="E12" s="913"/>
      <c r="F12" s="913"/>
      <c r="G12" s="913"/>
      <c r="H12" s="913"/>
      <c r="I12" s="913"/>
      <c r="J12" s="913"/>
      <c r="K12" s="913"/>
      <c r="L12" s="913"/>
      <c r="M12" s="913"/>
      <c r="N12" s="913"/>
      <c r="O12" s="913"/>
    </row>
    <row r="14" spans="1:15" x14ac:dyDescent="0.25">
      <c r="A14" s="917" t="s">
        <v>29</v>
      </c>
      <c r="B14" s="918"/>
      <c r="C14" s="918"/>
      <c r="D14" s="918"/>
      <c r="E14" s="918"/>
      <c r="F14" s="919" t="s">
        <v>30</v>
      </c>
      <c r="G14" s="919"/>
      <c r="H14" s="919"/>
      <c r="I14" s="919"/>
      <c r="J14" s="919"/>
      <c r="K14" s="919" t="s">
        <v>31</v>
      </c>
      <c r="L14" s="919"/>
      <c r="M14" s="919"/>
      <c r="N14" s="919"/>
      <c r="O14" s="919"/>
    </row>
    <row r="15" spans="1:15" x14ac:dyDescent="0.25">
      <c r="A15" s="926" t="s">
        <v>32</v>
      </c>
      <c r="B15" s="927"/>
      <c r="C15" s="927"/>
      <c r="D15" s="927"/>
      <c r="E15" s="927"/>
      <c r="F15" s="1109">
        <v>33.4</v>
      </c>
      <c r="G15" s="930"/>
      <c r="H15" s="930"/>
      <c r="I15" s="930"/>
      <c r="J15" s="930"/>
      <c r="K15" s="931">
        <v>0.4</v>
      </c>
      <c r="L15" s="932"/>
      <c r="M15" s="932"/>
      <c r="N15" s="932"/>
      <c r="O15" s="932"/>
    </row>
    <row r="16" spans="1:15" x14ac:dyDescent="0.25">
      <c r="A16" s="924" t="s">
        <v>33</v>
      </c>
      <c r="B16" s="925"/>
      <c r="C16" s="925"/>
      <c r="D16" s="925"/>
      <c r="E16" s="925"/>
      <c r="F16" s="1110">
        <v>26.1</v>
      </c>
      <c r="G16" s="929"/>
      <c r="H16" s="929"/>
      <c r="I16" s="929"/>
      <c r="J16" s="929"/>
      <c r="K16" s="920">
        <v>0.31</v>
      </c>
      <c r="L16" s="921"/>
      <c r="M16" s="921"/>
      <c r="N16" s="921"/>
      <c r="O16" s="921"/>
    </row>
    <row r="17" spans="1:15" x14ac:dyDescent="0.25">
      <c r="A17" s="924" t="s">
        <v>34</v>
      </c>
      <c r="B17" s="925"/>
      <c r="C17" s="925"/>
      <c r="D17" s="925"/>
      <c r="E17" s="925"/>
      <c r="F17" s="1110">
        <v>7.2</v>
      </c>
      <c r="G17" s="929"/>
      <c r="H17" s="929"/>
      <c r="I17" s="929"/>
      <c r="J17" s="929"/>
      <c r="K17" s="920">
        <v>0.09</v>
      </c>
      <c r="L17" s="921"/>
      <c r="M17" s="921"/>
      <c r="N17" s="921"/>
      <c r="O17" s="921"/>
    </row>
    <row r="18" spans="1:15" x14ac:dyDescent="0.25">
      <c r="A18" s="943" t="s">
        <v>35</v>
      </c>
      <c r="B18" s="944"/>
      <c r="C18" s="944"/>
      <c r="D18" s="944"/>
      <c r="E18" s="944"/>
      <c r="F18" s="1112">
        <v>51</v>
      </c>
      <c r="G18" s="1112"/>
      <c r="H18" s="1112"/>
      <c r="I18" s="1112"/>
      <c r="J18" s="1112"/>
      <c r="K18" s="933">
        <v>0.6</v>
      </c>
      <c r="L18" s="934"/>
      <c r="M18" s="934"/>
      <c r="N18" s="934"/>
      <c r="O18" s="934"/>
    </row>
    <row r="19" spans="1:15" x14ac:dyDescent="0.25">
      <c r="A19" s="924" t="s">
        <v>36</v>
      </c>
      <c r="B19" s="925"/>
      <c r="C19" s="925"/>
      <c r="D19" s="925"/>
      <c r="E19" s="925"/>
      <c r="F19" s="1110">
        <v>27</v>
      </c>
      <c r="G19" s="929"/>
      <c r="H19" s="929"/>
      <c r="I19" s="929"/>
      <c r="J19" s="929"/>
      <c r="K19" s="920">
        <v>0.32</v>
      </c>
      <c r="L19" s="921"/>
      <c r="M19" s="921"/>
      <c r="N19" s="921"/>
      <c r="O19" s="921"/>
    </row>
    <row r="20" spans="1:15" x14ac:dyDescent="0.25">
      <c r="A20" s="924" t="s">
        <v>37</v>
      </c>
      <c r="B20" s="925"/>
      <c r="C20" s="925"/>
      <c r="D20" s="925"/>
      <c r="E20" s="925"/>
      <c r="F20" s="1110">
        <v>24</v>
      </c>
      <c r="G20" s="929"/>
      <c r="H20" s="929"/>
      <c r="I20" s="929"/>
      <c r="J20" s="929"/>
      <c r="K20" s="920">
        <v>0.28000000000000003</v>
      </c>
      <c r="L20" s="921"/>
      <c r="M20" s="921"/>
      <c r="N20" s="921"/>
      <c r="O20" s="921"/>
    </row>
    <row r="21" spans="1:15" x14ac:dyDescent="0.25">
      <c r="A21" s="943" t="s">
        <v>38</v>
      </c>
      <c r="B21" s="944"/>
      <c r="C21" s="944"/>
      <c r="D21" s="944"/>
      <c r="E21" s="944"/>
      <c r="F21" s="1111">
        <v>84.4</v>
      </c>
      <c r="G21" s="928"/>
      <c r="H21" s="928"/>
      <c r="I21" s="928"/>
      <c r="J21" s="928"/>
      <c r="K21" s="933">
        <v>1</v>
      </c>
      <c r="L21" s="934"/>
      <c r="M21" s="934"/>
      <c r="N21" s="934"/>
      <c r="O21" s="934"/>
    </row>
    <row r="22" spans="1:15" x14ac:dyDescent="0.25">
      <c r="A22" s="30"/>
      <c r="B22" s="30"/>
      <c r="C22" s="30"/>
      <c r="D22" s="30"/>
      <c r="E22" s="30"/>
      <c r="F22" s="767"/>
      <c r="G22" s="767"/>
      <c r="H22" s="767"/>
      <c r="I22" s="767"/>
      <c r="J22" s="767"/>
      <c r="K22" s="783"/>
      <c r="L22" s="767"/>
      <c r="M22" s="767"/>
      <c r="N22" s="767"/>
      <c r="O22" s="767"/>
    </row>
    <row r="23" spans="1:15" x14ac:dyDescent="0.25">
      <c r="A23" s="913" t="s">
        <v>39</v>
      </c>
      <c r="B23" s="913"/>
      <c r="C23" s="913"/>
      <c r="D23" s="913"/>
      <c r="E23" s="913"/>
      <c r="F23" s="913"/>
      <c r="G23" s="913"/>
      <c r="H23" s="913"/>
      <c r="I23" s="913"/>
      <c r="J23" s="913"/>
      <c r="K23" s="913"/>
      <c r="L23" s="913"/>
      <c r="M23" s="913"/>
      <c r="N23" s="913"/>
      <c r="O23" s="913"/>
    </row>
    <row r="24" spans="1:15" x14ac:dyDescent="0.25">
      <c r="A24" s="59"/>
      <c r="B24" s="59"/>
      <c r="C24" s="59"/>
      <c r="D24" s="59"/>
      <c r="E24" s="59"/>
      <c r="F24" s="59"/>
      <c r="G24" s="59"/>
      <c r="H24" s="59"/>
      <c r="I24" s="59"/>
      <c r="J24" s="59"/>
      <c r="K24" s="59"/>
      <c r="L24" s="59"/>
      <c r="M24" s="59"/>
      <c r="N24" s="59"/>
      <c r="O24" s="59"/>
    </row>
    <row r="25" spans="1:15" ht="38.25" customHeight="1" x14ac:dyDescent="0.25">
      <c r="A25" s="911" t="s">
        <v>40</v>
      </c>
      <c r="B25" s="911"/>
      <c r="C25" s="911"/>
      <c r="D25" s="911"/>
      <c r="E25" s="911"/>
      <c r="F25" s="911"/>
      <c r="G25" s="911"/>
      <c r="H25" s="911"/>
      <c r="I25" s="911"/>
      <c r="J25" s="911"/>
      <c r="K25" s="911"/>
      <c r="L25" s="911"/>
      <c r="M25" s="911"/>
      <c r="N25" s="911"/>
      <c r="O25" s="911"/>
    </row>
    <row r="26" spans="1:15" ht="236.25" customHeight="1" x14ac:dyDescent="0.25">
      <c r="A26" s="912" t="s">
        <v>41</v>
      </c>
      <c r="B26" s="912"/>
      <c r="C26" s="912"/>
      <c r="D26" s="912"/>
      <c r="E26" s="912"/>
      <c r="F26" s="912"/>
      <c r="G26" s="912"/>
      <c r="H26" s="912"/>
      <c r="I26" s="912"/>
      <c r="J26" s="912"/>
      <c r="K26" s="912"/>
      <c r="L26" s="912"/>
      <c r="M26" s="912"/>
      <c r="N26" s="912"/>
      <c r="O26" s="912"/>
    </row>
    <row r="28" spans="1:15" ht="36.75" customHeight="1" x14ac:dyDescent="0.25">
      <c r="A28" s="911" t="s">
        <v>42</v>
      </c>
      <c r="B28" s="911"/>
      <c r="C28" s="911"/>
      <c r="D28" s="911"/>
      <c r="E28" s="911"/>
      <c r="F28" s="911"/>
      <c r="G28" s="911"/>
      <c r="H28" s="911"/>
      <c r="I28" s="911"/>
      <c r="J28" s="911"/>
      <c r="K28" s="911"/>
      <c r="L28" s="911"/>
      <c r="M28" s="911"/>
      <c r="N28" s="911"/>
      <c r="O28" s="911"/>
    </row>
    <row r="29" spans="1:15" ht="232.5" customHeight="1" x14ac:dyDescent="0.25">
      <c r="A29" s="912" t="s">
        <v>43</v>
      </c>
      <c r="B29" s="913"/>
      <c r="C29" s="913"/>
      <c r="D29" s="913"/>
      <c r="E29" s="913"/>
      <c r="F29" s="913"/>
      <c r="G29" s="913"/>
      <c r="H29" s="913"/>
      <c r="I29" s="913"/>
      <c r="J29" s="913"/>
      <c r="K29" s="913"/>
      <c r="L29" s="913"/>
      <c r="M29" s="913"/>
      <c r="N29" s="913"/>
      <c r="O29" s="913"/>
    </row>
    <row r="31" spans="1:15" ht="36.75" customHeight="1" x14ac:dyDescent="0.25">
      <c r="A31" s="911" t="s">
        <v>44</v>
      </c>
      <c r="B31" s="911"/>
      <c r="C31" s="911"/>
      <c r="D31" s="911"/>
      <c r="E31" s="911"/>
      <c r="F31" s="911"/>
      <c r="G31" s="911"/>
      <c r="H31" s="911"/>
      <c r="I31" s="911"/>
      <c r="J31" s="911"/>
      <c r="K31" s="911"/>
      <c r="L31" s="911"/>
      <c r="M31" s="911"/>
      <c r="N31" s="911"/>
      <c r="O31" s="911"/>
    </row>
    <row r="32" spans="1:15" ht="134.25" customHeight="1" x14ac:dyDescent="0.25">
      <c r="A32" s="912" t="s">
        <v>45</v>
      </c>
      <c r="B32" s="913"/>
      <c r="C32" s="913"/>
      <c r="D32" s="913"/>
      <c r="E32" s="913"/>
      <c r="F32" s="913"/>
      <c r="G32" s="913"/>
      <c r="H32" s="913"/>
      <c r="I32" s="913"/>
      <c r="J32" s="913"/>
      <c r="K32" s="913"/>
      <c r="L32" s="913"/>
      <c r="M32" s="913"/>
      <c r="N32" s="913"/>
      <c r="O32" s="913"/>
    </row>
    <row r="33" spans="1:15" x14ac:dyDescent="0.25">
      <c r="A33" s="922" t="s">
        <v>1042</v>
      </c>
      <c r="B33" s="922"/>
      <c r="C33" s="922"/>
      <c r="D33" s="922"/>
      <c r="E33" s="922"/>
      <c r="F33" s="922"/>
      <c r="G33" s="922"/>
      <c r="H33" s="922"/>
      <c r="I33" s="922"/>
      <c r="J33" s="922"/>
      <c r="K33" s="922"/>
      <c r="L33" s="922"/>
      <c r="M33" s="922"/>
      <c r="N33" s="922"/>
      <c r="O33" s="922"/>
    </row>
  </sheetData>
  <sheetProtection algorithmName="SHA-512" hashValue="3qCIjRGLdAUPpKT2eppB9mSShjmu72X7+xAAwnlcBiyWggdA0goNo8heRUxwvui+Kr9YD8+c/1PcSeSUs4/XQw==" saltValue="MCObvB+vh478mP6RIYIw1Q==" spinCount="100000" sheet="1" objects="1" scenarios="1"/>
  <mergeCells count="46">
    <mergeCell ref="A8:O8"/>
    <mergeCell ref="A21:E21"/>
    <mergeCell ref="A20:E20"/>
    <mergeCell ref="A19:E19"/>
    <mergeCell ref="A18:E18"/>
    <mergeCell ref="K19:O19"/>
    <mergeCell ref="F20:J20"/>
    <mergeCell ref="F19:J19"/>
    <mergeCell ref="N2:O2"/>
    <mergeCell ref="A2:M2"/>
    <mergeCell ref="A5:O5"/>
    <mergeCell ref="K6:O6"/>
    <mergeCell ref="F6:J6"/>
    <mergeCell ref="A6:E6"/>
    <mergeCell ref="A4:O4"/>
    <mergeCell ref="A33:O33"/>
    <mergeCell ref="A1:O1"/>
    <mergeCell ref="A3:O3"/>
    <mergeCell ref="A11:O11"/>
    <mergeCell ref="A25:O25"/>
    <mergeCell ref="A17:E17"/>
    <mergeCell ref="A16:E16"/>
    <mergeCell ref="A15:E15"/>
    <mergeCell ref="F21:J21"/>
    <mergeCell ref="F17:J17"/>
    <mergeCell ref="F16:J16"/>
    <mergeCell ref="F15:J15"/>
    <mergeCell ref="K15:O15"/>
    <mergeCell ref="F18:J18"/>
    <mergeCell ref="K21:O21"/>
    <mergeCell ref="K18:O18"/>
    <mergeCell ref="A31:O31"/>
    <mergeCell ref="A12:O12"/>
    <mergeCell ref="H9:O9"/>
    <mergeCell ref="A9:G9"/>
    <mergeCell ref="A32:O32"/>
    <mergeCell ref="A14:E14"/>
    <mergeCell ref="F14:J14"/>
    <mergeCell ref="K14:O14"/>
    <mergeCell ref="K16:O16"/>
    <mergeCell ref="K17:O17"/>
    <mergeCell ref="A29:O29"/>
    <mergeCell ref="K20:O20"/>
    <mergeCell ref="A28:O28"/>
    <mergeCell ref="A26:O26"/>
    <mergeCell ref="A23:O23"/>
  </mergeCells>
  <hyperlinks>
    <hyperlink ref="A33:O33" location="'Climate accounts'!A1" display="See the calculations of the Bank's indirect and direct CO2e emissions" xr:uid="{3494DA95-AD52-4E98-B09C-51AC34DB82FC}"/>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990A5"/>
  </sheetPr>
  <dimension ref="A1:L30"/>
  <sheetViews>
    <sheetView zoomScaleNormal="100" workbookViewId="0">
      <selection sqref="A1:E1"/>
    </sheetView>
  </sheetViews>
  <sheetFormatPr defaultRowHeight="15" x14ac:dyDescent="0.25"/>
  <cols>
    <col min="1" max="1" width="45.5703125" customWidth="1"/>
    <col min="2" max="2" width="15.42578125" customWidth="1"/>
    <col min="3" max="3" width="16" customWidth="1"/>
    <col min="4" max="4" width="15.42578125" customWidth="1"/>
    <col min="5" max="5" width="15.5703125" customWidth="1"/>
    <col min="6" max="6" width="11.7109375" customWidth="1"/>
    <col min="7" max="7" width="12.7109375" customWidth="1"/>
    <col min="8" max="8" width="13.28515625" customWidth="1"/>
    <col min="9" max="9" width="13.85546875" customWidth="1"/>
    <col min="10" max="11" width="12.42578125" customWidth="1"/>
    <col min="12" max="12" width="11.42578125" customWidth="1"/>
  </cols>
  <sheetData>
    <row r="1" spans="1:12" ht="37.5" customHeight="1" x14ac:dyDescent="0.25">
      <c r="A1" s="946" t="s">
        <v>46</v>
      </c>
      <c r="B1" s="946"/>
      <c r="C1" s="946"/>
      <c r="D1" s="946"/>
      <c r="E1" s="946"/>
      <c r="F1" s="138"/>
      <c r="G1" s="138"/>
      <c r="H1" s="138"/>
      <c r="I1" s="138"/>
      <c r="J1" s="138"/>
      <c r="K1" s="138"/>
      <c r="L1" s="138"/>
    </row>
    <row r="2" spans="1:12" ht="163.5" customHeight="1" x14ac:dyDescent="0.25">
      <c r="A2" s="912" t="s">
        <v>1035</v>
      </c>
      <c r="B2" s="912"/>
      <c r="C2" s="912"/>
      <c r="D2" s="912"/>
      <c r="E2" s="912"/>
      <c r="F2" s="134"/>
      <c r="G2" s="134"/>
      <c r="H2" s="134"/>
      <c r="I2" s="134"/>
      <c r="J2" s="134"/>
      <c r="K2" s="134"/>
      <c r="L2" s="134"/>
    </row>
    <row r="3" spans="1:12" ht="36.75" customHeight="1" x14ac:dyDescent="0.25">
      <c r="A3" s="867" t="s">
        <v>47</v>
      </c>
      <c r="B3" s="948" t="s">
        <v>531</v>
      </c>
      <c r="C3" s="947"/>
      <c r="D3" s="947" t="s">
        <v>532</v>
      </c>
      <c r="E3" s="947"/>
    </row>
    <row r="4" spans="1:12" ht="31.5" customHeight="1" x14ac:dyDescent="0.25">
      <c r="A4" s="868"/>
      <c r="B4" s="869" t="s">
        <v>48</v>
      </c>
      <c r="C4" s="870" t="s">
        <v>49</v>
      </c>
      <c r="D4" s="869" t="s">
        <v>631</v>
      </c>
      <c r="E4" s="871" t="s">
        <v>632</v>
      </c>
    </row>
    <row r="5" spans="1:12" ht="33" customHeight="1" x14ac:dyDescent="0.25">
      <c r="A5" s="872" t="s">
        <v>50</v>
      </c>
      <c r="B5" s="895">
        <v>12955.3</v>
      </c>
      <c r="C5" s="892">
        <v>48025.4</v>
      </c>
      <c r="D5" s="891">
        <v>0.21199999999999999</v>
      </c>
      <c r="E5" s="889">
        <v>0.78800000000000003</v>
      </c>
      <c r="G5" s="860"/>
    </row>
    <row r="6" spans="1:12" ht="27.75" customHeight="1" x14ac:dyDescent="0.25">
      <c r="A6" s="873" t="s">
        <v>51</v>
      </c>
      <c r="B6" s="874">
        <v>0</v>
      </c>
      <c r="C6" s="893">
        <v>26678.1</v>
      </c>
      <c r="D6" s="875">
        <v>0</v>
      </c>
      <c r="E6" s="889">
        <v>0.437</v>
      </c>
    </row>
    <row r="7" spans="1:12" ht="29.25" customHeight="1" x14ac:dyDescent="0.25">
      <c r="A7" s="876" t="s">
        <v>52</v>
      </c>
      <c r="B7" s="874">
        <v>0</v>
      </c>
      <c r="C7" s="1106">
        <v>789.4</v>
      </c>
      <c r="D7" s="877">
        <v>0</v>
      </c>
      <c r="E7" s="889">
        <v>1.2999999999999999E-2</v>
      </c>
    </row>
    <row r="8" spans="1:12" ht="30" customHeight="1" x14ac:dyDescent="0.25">
      <c r="A8" s="878" t="s">
        <v>53</v>
      </c>
      <c r="B8" s="879"/>
      <c r="C8" s="893">
        <v>11.03</v>
      </c>
      <c r="D8" s="880"/>
      <c r="E8" s="889">
        <v>0.18099999999999999</v>
      </c>
    </row>
    <row r="9" spans="1:12" ht="30" customHeight="1" x14ac:dyDescent="0.25">
      <c r="A9" s="878" t="s">
        <v>55</v>
      </c>
      <c r="B9" s="881"/>
      <c r="C9" s="1107">
        <v>56.6</v>
      </c>
      <c r="D9" s="882"/>
      <c r="E9" s="890">
        <v>1E-3</v>
      </c>
    </row>
    <row r="10" spans="1:12" ht="31.5" customHeight="1" x14ac:dyDescent="0.25">
      <c r="A10" s="883" t="s">
        <v>54</v>
      </c>
      <c r="B10" s="884"/>
      <c r="C10" s="894">
        <v>7019.1</v>
      </c>
      <c r="D10" s="885"/>
      <c r="E10" s="886"/>
    </row>
    <row r="11" spans="1:12" ht="18.75" customHeight="1" x14ac:dyDescent="0.25">
      <c r="A11" s="66"/>
      <c r="B11" s="859"/>
      <c r="C11" s="362"/>
      <c r="D11" s="240"/>
    </row>
    <row r="12" spans="1:12" ht="31.5" customHeight="1" x14ac:dyDescent="0.25">
      <c r="A12" s="867" t="s">
        <v>56</v>
      </c>
      <c r="B12" s="948" t="s">
        <v>633</v>
      </c>
      <c r="C12" s="947"/>
      <c r="D12" s="947" t="s">
        <v>634</v>
      </c>
      <c r="E12" s="947"/>
    </row>
    <row r="13" spans="1:12" ht="31.5" customHeight="1" x14ac:dyDescent="0.25">
      <c r="A13" s="868"/>
      <c r="B13" s="869" t="s">
        <v>635</v>
      </c>
      <c r="C13" s="870" t="s">
        <v>636</v>
      </c>
      <c r="D13" s="869" t="s">
        <v>637</v>
      </c>
      <c r="E13" s="871" t="s">
        <v>638</v>
      </c>
    </row>
    <row r="14" spans="1:12" ht="26.25" customHeight="1" x14ac:dyDescent="0.25">
      <c r="A14" s="872" t="s">
        <v>639</v>
      </c>
      <c r="B14" s="895">
        <v>3894.4</v>
      </c>
      <c r="C14" s="892">
        <v>3038.9</v>
      </c>
      <c r="D14" s="891">
        <v>0.56200000000000006</v>
      </c>
      <c r="E14" s="889">
        <v>0.438</v>
      </c>
      <c r="G14" s="861"/>
    </row>
    <row r="15" spans="1:12" ht="28.5" customHeight="1" x14ac:dyDescent="0.25">
      <c r="A15" s="873" t="s">
        <v>640</v>
      </c>
      <c r="B15" s="874">
        <v>0</v>
      </c>
      <c r="C15" s="545">
        <v>0</v>
      </c>
      <c r="D15" s="875">
        <v>0</v>
      </c>
      <c r="E15" s="896">
        <v>0</v>
      </c>
    </row>
    <row r="16" spans="1:12" ht="31.5" customHeight="1" x14ac:dyDescent="0.25">
      <c r="A16" s="876" t="s">
        <v>641</v>
      </c>
      <c r="B16" s="887">
        <v>0</v>
      </c>
      <c r="C16" s="1106">
        <v>8.1</v>
      </c>
      <c r="D16" s="877">
        <v>0</v>
      </c>
      <c r="E16" s="889">
        <v>1E-3</v>
      </c>
    </row>
    <row r="17" spans="1:12" ht="30" customHeight="1" x14ac:dyDescent="0.25">
      <c r="A17" s="878" t="s">
        <v>642</v>
      </c>
      <c r="B17" s="879"/>
      <c r="C17" s="893">
        <v>2869.6</v>
      </c>
      <c r="D17" s="880"/>
      <c r="E17" s="889">
        <v>0.41399999999999998</v>
      </c>
    </row>
    <row r="18" spans="1:12" ht="33" customHeight="1" x14ac:dyDescent="0.25">
      <c r="A18" s="878" t="s">
        <v>643</v>
      </c>
      <c r="B18" s="879"/>
      <c r="C18" s="545">
        <v>0</v>
      </c>
      <c r="D18" s="880"/>
      <c r="E18" s="896">
        <v>0</v>
      </c>
    </row>
    <row r="19" spans="1:12" ht="33" customHeight="1" x14ac:dyDescent="0.25">
      <c r="A19" s="883" t="s">
        <v>644</v>
      </c>
      <c r="B19" s="884"/>
      <c r="C19" s="888">
        <v>0</v>
      </c>
      <c r="D19" s="885"/>
      <c r="E19" s="886"/>
    </row>
    <row r="20" spans="1:12" ht="16.5" customHeight="1" x14ac:dyDescent="0.25">
      <c r="A20" s="2"/>
      <c r="B20" s="2"/>
      <c r="C20" s="2"/>
    </row>
    <row r="21" spans="1:12" ht="36" customHeight="1" x14ac:dyDescent="0.25">
      <c r="A21" s="951" t="s">
        <v>57</v>
      </c>
      <c r="B21" s="951"/>
      <c r="C21" s="951"/>
      <c r="D21" s="951"/>
      <c r="E21" s="951"/>
    </row>
    <row r="22" spans="1:12" ht="188.25" customHeight="1" x14ac:dyDescent="0.25">
      <c r="A22" s="945" t="s">
        <v>58</v>
      </c>
      <c r="B22" s="912" t="s">
        <v>1047</v>
      </c>
      <c r="C22" s="912"/>
      <c r="D22" s="912"/>
      <c r="E22" s="912"/>
      <c r="I22" s="137"/>
      <c r="J22" s="137"/>
      <c r="K22" s="137"/>
      <c r="L22" s="137"/>
    </row>
    <row r="23" spans="1:12" ht="305.25" customHeight="1" x14ac:dyDescent="0.25">
      <c r="A23" s="945"/>
      <c r="B23" s="912"/>
      <c r="C23" s="912"/>
      <c r="D23" s="912"/>
      <c r="E23" s="912"/>
      <c r="I23" s="137"/>
      <c r="J23" s="137"/>
      <c r="K23" s="137"/>
      <c r="L23" s="137"/>
    </row>
    <row r="24" spans="1:12" ht="273.75" hidden="1" customHeight="1" x14ac:dyDescent="0.25">
      <c r="A24" s="945"/>
      <c r="B24" s="912"/>
      <c r="C24" s="912"/>
      <c r="D24" s="912"/>
      <c r="E24" s="912"/>
      <c r="I24" s="137"/>
      <c r="J24" s="137"/>
      <c r="K24" s="137"/>
      <c r="L24" s="137"/>
    </row>
    <row r="25" spans="1:12" ht="101.25" customHeight="1" x14ac:dyDescent="0.25">
      <c r="A25" s="586" t="s">
        <v>59</v>
      </c>
      <c r="B25" s="949" t="s">
        <v>60</v>
      </c>
      <c r="C25" s="950"/>
      <c r="D25" s="950"/>
      <c r="E25" s="950"/>
    </row>
    <row r="26" spans="1:12" ht="91.5" customHeight="1" x14ac:dyDescent="0.25">
      <c r="A26" s="945" t="s">
        <v>61</v>
      </c>
      <c r="B26" s="912" t="s">
        <v>62</v>
      </c>
      <c r="C26" s="912"/>
      <c r="D26" s="912"/>
      <c r="E26" s="912"/>
    </row>
    <row r="27" spans="1:12" ht="178.5" customHeight="1" x14ac:dyDescent="0.25">
      <c r="A27" s="945"/>
      <c r="B27" s="912"/>
      <c r="C27" s="912"/>
      <c r="D27" s="912"/>
      <c r="E27" s="912"/>
    </row>
    <row r="28" spans="1:12" ht="274.5" customHeight="1" x14ac:dyDescent="0.25">
      <c r="A28" s="586" t="s">
        <v>63</v>
      </c>
      <c r="B28" s="912" t="s">
        <v>1048</v>
      </c>
      <c r="C28" s="913"/>
      <c r="D28" s="913"/>
      <c r="E28" s="913"/>
    </row>
    <row r="29" spans="1:12" ht="161.25" customHeight="1" x14ac:dyDescent="0.25">
      <c r="A29" s="945" t="s">
        <v>64</v>
      </c>
      <c r="B29" s="912" t="s">
        <v>65</v>
      </c>
      <c r="C29" s="912"/>
      <c r="D29" s="912"/>
      <c r="E29" s="912"/>
      <c r="I29" t="s">
        <v>66</v>
      </c>
    </row>
    <row r="30" spans="1:12" ht="25.5" hidden="1" customHeight="1" x14ac:dyDescent="0.25">
      <c r="A30" s="945"/>
      <c r="B30" s="912"/>
      <c r="C30" s="912"/>
      <c r="D30" s="912"/>
      <c r="E30" s="912"/>
    </row>
  </sheetData>
  <sheetProtection algorithmName="SHA-512" hashValue="c3YqFWR2lzy+7z1WtJt7BSd1lzoZNkofBVLzzubiqb4e/EmhvEmYPSWWy9ZjsWyjx0+cQXE7nfUKak/+y5M/7Q==" saltValue="v53X+ilzHDE7EtMEm1g+Tg==" spinCount="100000" sheet="1" objects="1" scenarios="1"/>
  <mergeCells count="15">
    <mergeCell ref="A29:A30"/>
    <mergeCell ref="B29:E30"/>
    <mergeCell ref="A2:E2"/>
    <mergeCell ref="A1:E1"/>
    <mergeCell ref="D3:E3"/>
    <mergeCell ref="B3:C3"/>
    <mergeCell ref="B25:E25"/>
    <mergeCell ref="B28:E28"/>
    <mergeCell ref="A26:A27"/>
    <mergeCell ref="B26:E27"/>
    <mergeCell ref="A21:E21"/>
    <mergeCell ref="A22:A24"/>
    <mergeCell ref="B22:E24"/>
    <mergeCell ref="B12:C12"/>
    <mergeCell ref="D12:E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990A5"/>
  </sheetPr>
  <dimension ref="A1:O22"/>
  <sheetViews>
    <sheetView zoomScaleNormal="100" workbookViewId="0">
      <selection activeCell="C20" sqref="C20"/>
    </sheetView>
  </sheetViews>
  <sheetFormatPr defaultColWidth="9.140625" defaultRowHeight="15" x14ac:dyDescent="0.25"/>
  <cols>
    <col min="1" max="1" width="55.5703125" style="1" customWidth="1"/>
    <col min="2" max="2" width="14" style="1" customWidth="1"/>
    <col min="3" max="3" width="12.7109375" style="1" customWidth="1"/>
    <col min="4" max="4" width="13.5703125" style="1" customWidth="1"/>
    <col min="5" max="5" width="6.42578125" style="1" customWidth="1"/>
    <col min="6" max="6" width="52.28515625" style="1" bestFit="1" customWidth="1"/>
    <col min="7" max="7" width="15.42578125" style="1" bestFit="1" customWidth="1"/>
    <col min="8" max="10" width="9.140625" style="1"/>
    <col min="11" max="11" width="22.42578125" style="1" bestFit="1" customWidth="1"/>
    <col min="12" max="12" width="11" style="1" bestFit="1" customWidth="1"/>
    <col min="13" max="13" width="10.42578125" style="1" bestFit="1" customWidth="1"/>
    <col min="14" max="14" width="10.5703125" style="1" bestFit="1" customWidth="1"/>
    <col min="15" max="15" width="7.42578125" style="1" bestFit="1" customWidth="1"/>
    <col min="16" max="16384" width="9.140625" style="1"/>
  </cols>
  <sheetData>
    <row r="1" spans="1:9" ht="37.5" customHeight="1" x14ac:dyDescent="0.25">
      <c r="A1" s="952" t="s">
        <v>645</v>
      </c>
      <c r="B1" s="952"/>
      <c r="C1" s="952"/>
      <c r="D1" s="952"/>
    </row>
    <row r="2" spans="1:9" x14ac:dyDescent="0.25">
      <c r="A2" s="677" t="s">
        <v>646</v>
      </c>
      <c r="B2" s="680" t="s">
        <v>647</v>
      </c>
      <c r="C2" s="684">
        <v>2021</v>
      </c>
      <c r="D2" s="684">
        <v>2020</v>
      </c>
      <c r="G2" s="240"/>
      <c r="H2" s="240"/>
      <c r="I2" s="240"/>
    </row>
    <row r="3" spans="1:9" ht="29.25" customHeight="1" x14ac:dyDescent="0.25">
      <c r="A3" s="591" t="s">
        <v>69</v>
      </c>
      <c r="B3" s="681" t="s">
        <v>70</v>
      </c>
      <c r="C3" s="1101">
        <v>13.3</v>
      </c>
      <c r="D3" s="1102">
        <v>12.7</v>
      </c>
      <c r="F3" s="241" t="s">
        <v>71</v>
      </c>
    </row>
    <row r="4" spans="1:9" ht="22.5" customHeight="1" x14ac:dyDescent="0.25">
      <c r="A4" s="512" t="s">
        <v>72</v>
      </c>
      <c r="B4" s="530" t="s">
        <v>648</v>
      </c>
      <c r="C4" s="555">
        <v>357</v>
      </c>
      <c r="D4" s="687">
        <v>537</v>
      </c>
      <c r="F4" s="4"/>
    </row>
    <row r="5" spans="1:9" ht="25.5" customHeight="1" x14ac:dyDescent="0.25">
      <c r="A5" s="347" t="s">
        <v>74</v>
      </c>
      <c r="B5" s="531" t="s">
        <v>75</v>
      </c>
      <c r="C5" s="1093">
        <v>28.3</v>
      </c>
      <c r="D5" s="688">
        <v>20</v>
      </c>
      <c r="F5" s="4"/>
    </row>
    <row r="6" spans="1:9" ht="20.25" customHeight="1" x14ac:dyDescent="0.25">
      <c r="A6" s="512" t="s">
        <v>76</v>
      </c>
      <c r="B6" s="530" t="s">
        <v>649</v>
      </c>
      <c r="C6" s="825">
        <v>42</v>
      </c>
      <c r="D6" s="826">
        <v>177</v>
      </c>
      <c r="F6" s="4"/>
    </row>
    <row r="7" spans="1:9" ht="24" customHeight="1" x14ac:dyDescent="0.25">
      <c r="A7" s="347" t="s">
        <v>78</v>
      </c>
      <c r="B7" s="531" t="s">
        <v>650</v>
      </c>
      <c r="C7" s="533">
        <v>37</v>
      </c>
      <c r="D7" s="688">
        <v>85</v>
      </c>
      <c r="F7" s="4"/>
    </row>
    <row r="8" spans="1:9" ht="24" customHeight="1" x14ac:dyDescent="0.25">
      <c r="A8" s="512" t="s">
        <v>79</v>
      </c>
      <c r="B8" s="530" t="s">
        <v>651</v>
      </c>
      <c r="C8" s="1103">
        <v>5.6</v>
      </c>
      <c r="D8" s="687">
        <v>4</v>
      </c>
      <c r="F8" s="4"/>
    </row>
    <row r="9" spans="1:9" ht="24" customHeight="1" x14ac:dyDescent="0.25">
      <c r="A9" s="347" t="s">
        <v>80</v>
      </c>
      <c r="B9" s="531" t="s">
        <v>652</v>
      </c>
      <c r="C9" s="815">
        <v>40</v>
      </c>
      <c r="D9" s="827">
        <v>-21</v>
      </c>
      <c r="F9" s="4"/>
    </row>
    <row r="10" spans="1:9" ht="23.25" customHeight="1" x14ac:dyDescent="0.25">
      <c r="A10" s="668" t="s">
        <v>81</v>
      </c>
      <c r="B10" s="472" t="s">
        <v>653</v>
      </c>
      <c r="C10" s="438">
        <v>12</v>
      </c>
      <c r="D10" s="438">
        <v>12</v>
      </c>
      <c r="E10" s="8"/>
    </row>
    <row r="11" spans="1:9" ht="27" customHeight="1" x14ac:dyDescent="0.25">
      <c r="A11" s="347" t="s">
        <v>82</v>
      </c>
      <c r="B11" s="531" t="s">
        <v>654</v>
      </c>
      <c r="C11" s="1093">
        <v>15.3</v>
      </c>
      <c r="D11" s="906">
        <v>13.8</v>
      </c>
    </row>
    <row r="12" spans="1:9" ht="27" customHeight="1" x14ac:dyDescent="0.25">
      <c r="A12" s="512" t="s">
        <v>83</v>
      </c>
      <c r="B12" s="530" t="s">
        <v>655</v>
      </c>
      <c r="C12" s="825">
        <v>11</v>
      </c>
      <c r="D12" s="826">
        <v>-16</v>
      </c>
      <c r="F12" s="241" t="s">
        <v>656</v>
      </c>
    </row>
    <row r="13" spans="1:9" ht="25.5" customHeight="1" x14ac:dyDescent="0.25">
      <c r="A13" s="66" t="s">
        <v>84</v>
      </c>
      <c r="B13" s="468" t="s">
        <v>657</v>
      </c>
      <c r="C13" s="904">
        <v>1.135</v>
      </c>
      <c r="D13" s="1105">
        <v>1204.0999999999999</v>
      </c>
    </row>
    <row r="14" spans="1:9" ht="28.5" customHeight="1" x14ac:dyDescent="0.25">
      <c r="A14" s="678" t="s">
        <v>85</v>
      </c>
      <c r="B14" s="682" t="s">
        <v>658</v>
      </c>
      <c r="C14" s="1104">
        <v>24.7</v>
      </c>
      <c r="D14" s="685">
        <v>66</v>
      </c>
      <c r="F14" s="60"/>
    </row>
    <row r="15" spans="1:9" ht="29.25" customHeight="1" x14ac:dyDescent="0.25">
      <c r="A15" s="679" t="s">
        <v>86</v>
      </c>
      <c r="B15" s="683" t="s">
        <v>659</v>
      </c>
      <c r="C15" s="686">
        <v>81</v>
      </c>
      <c r="D15" s="686">
        <v>78</v>
      </c>
      <c r="E15" s="8"/>
    </row>
    <row r="17" spans="11:15" x14ac:dyDescent="0.25">
      <c r="K17" s="5"/>
      <c r="L17" s="6"/>
      <c r="M17" s="6"/>
      <c r="N17" s="7"/>
      <c r="O17" s="7"/>
    </row>
    <row r="18" spans="11:15" x14ac:dyDescent="0.25">
      <c r="K18" s="5"/>
      <c r="L18" s="6"/>
      <c r="M18" s="6"/>
      <c r="N18" s="7"/>
      <c r="O18" s="7"/>
    </row>
    <row r="19" spans="11:15" x14ac:dyDescent="0.25">
      <c r="K19" s="5"/>
      <c r="L19" s="6"/>
      <c r="M19" s="6"/>
      <c r="N19" s="7"/>
      <c r="O19" s="7"/>
    </row>
    <row r="20" spans="11:15" x14ac:dyDescent="0.25">
      <c r="K20" s="5"/>
      <c r="L20" s="6"/>
      <c r="M20" s="6"/>
      <c r="N20" s="7"/>
      <c r="O20" s="7"/>
    </row>
    <row r="21" spans="11:15" x14ac:dyDescent="0.25">
      <c r="K21" s="5"/>
      <c r="L21" s="6"/>
      <c r="M21" s="6"/>
      <c r="N21" s="7"/>
      <c r="O21" s="7"/>
    </row>
    <row r="22" spans="11:15" x14ac:dyDescent="0.25">
      <c r="K22" s="5"/>
      <c r="L22" s="6"/>
      <c r="M22" s="6"/>
      <c r="N22" s="7"/>
      <c r="O22" s="7"/>
    </row>
  </sheetData>
  <sheetProtection algorithmName="SHA-512" hashValue="i3hRw/F7sWQDAHHt++2xHqCy2jaUCstYrJjz13X3G+fGvxSx2Wv78MrUYjQw/DHKNckHfKuesvMJXTe6sfi8YQ==" saltValue="Owr25AffzYQMiOkFTozmNg==" spinCount="100000" sheet="1" objects="1" scenarios="1"/>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990A5"/>
  </sheetPr>
  <dimension ref="A1:L12"/>
  <sheetViews>
    <sheetView zoomScaleNormal="100" workbookViewId="0">
      <selection activeCell="E18" sqref="E18"/>
    </sheetView>
  </sheetViews>
  <sheetFormatPr defaultColWidth="9.140625" defaultRowHeight="15" x14ac:dyDescent="0.25"/>
  <cols>
    <col min="1" max="1" width="46.7109375" style="1" customWidth="1"/>
    <col min="2" max="2" width="12" style="1" customWidth="1"/>
    <col min="3" max="3" width="12.28515625" style="52" customWidth="1"/>
    <col min="4" max="4" width="11.85546875" style="1" customWidth="1"/>
    <col min="5" max="5" width="13" style="1" customWidth="1"/>
    <col min="6" max="11" width="9.140625" style="1"/>
    <col min="12" max="12" width="13.140625" style="1" bestFit="1" customWidth="1"/>
    <col min="13" max="16384" width="9.140625" style="1"/>
  </cols>
  <sheetData>
    <row r="1" spans="1:12" ht="36.75" customHeight="1" x14ac:dyDescent="0.25">
      <c r="A1" s="946" t="s">
        <v>660</v>
      </c>
      <c r="B1" s="946"/>
      <c r="C1" s="946"/>
      <c r="D1" s="946"/>
      <c r="E1" s="946"/>
    </row>
    <row r="2" spans="1:12" x14ac:dyDescent="0.25">
      <c r="A2" s="728" t="s">
        <v>661</v>
      </c>
      <c r="B2" s="729" t="s">
        <v>662</v>
      </c>
      <c r="C2" s="729" t="s">
        <v>1049</v>
      </c>
      <c r="D2" s="728">
        <v>2021</v>
      </c>
      <c r="E2" s="730">
        <v>2020</v>
      </c>
    </row>
    <row r="3" spans="1:12" ht="39.75" customHeight="1" x14ac:dyDescent="0.25">
      <c r="A3" s="347" t="s">
        <v>87</v>
      </c>
      <c r="B3" s="531" t="s">
        <v>663</v>
      </c>
      <c r="C3" s="529"/>
      <c r="D3" s="1093">
        <v>56.2</v>
      </c>
      <c r="E3" s="905">
        <v>78.3</v>
      </c>
    </row>
    <row r="4" spans="1:12" ht="15" customHeight="1" x14ac:dyDescent="0.25">
      <c r="A4" s="672" t="s">
        <v>664</v>
      </c>
      <c r="B4" s="673"/>
      <c r="C4" s="674"/>
      <c r="D4" s="675"/>
      <c r="E4" s="676"/>
    </row>
    <row r="5" spans="1:12" ht="33" customHeight="1" x14ac:dyDescent="0.25">
      <c r="A5" s="347" t="s">
        <v>89</v>
      </c>
      <c r="B5" s="531" t="s">
        <v>665</v>
      </c>
      <c r="C5" s="529"/>
      <c r="D5" s="1091">
        <v>5362</v>
      </c>
      <c r="E5" s="1091">
        <v>4693</v>
      </c>
      <c r="F5" s="3"/>
    </row>
    <row r="6" spans="1:12" ht="31.5" customHeight="1" x14ac:dyDescent="0.25">
      <c r="A6" s="594" t="s">
        <v>90</v>
      </c>
      <c r="B6" s="596" t="s">
        <v>666</v>
      </c>
      <c r="C6" s="599"/>
      <c r="D6" s="901">
        <v>30</v>
      </c>
      <c r="E6" s="901">
        <v>14</v>
      </c>
      <c r="F6" s="3"/>
    </row>
    <row r="7" spans="1:12" ht="33.950000000000003" customHeight="1" x14ac:dyDescent="0.25">
      <c r="A7" s="347" t="s">
        <v>91</v>
      </c>
      <c r="B7" s="531" t="s">
        <v>667</v>
      </c>
      <c r="C7" s="529"/>
      <c r="D7" s="1091">
        <v>4022</v>
      </c>
      <c r="E7" s="1091">
        <v>2085</v>
      </c>
      <c r="F7" s="3"/>
    </row>
    <row r="8" spans="1:12" ht="32.25" customHeight="1" x14ac:dyDescent="0.25">
      <c r="A8" s="594" t="s">
        <v>92</v>
      </c>
      <c r="B8" s="596" t="s">
        <v>668</v>
      </c>
      <c r="C8" s="1094">
        <v>2200</v>
      </c>
      <c r="D8" s="1092">
        <v>1586</v>
      </c>
      <c r="E8" s="598">
        <v>637</v>
      </c>
      <c r="F8" s="3"/>
    </row>
    <row r="9" spans="1:12" ht="33" customHeight="1" x14ac:dyDescent="0.25">
      <c r="A9" s="595" t="s">
        <v>93</v>
      </c>
      <c r="B9" s="597" t="s">
        <v>669</v>
      </c>
      <c r="C9" s="1113">
        <v>40</v>
      </c>
      <c r="D9" s="1095">
        <v>149</v>
      </c>
      <c r="E9" s="1095">
        <v>957</v>
      </c>
      <c r="F9" s="3"/>
    </row>
    <row r="10" spans="1:12" x14ac:dyDescent="0.25">
      <c r="A10" s="3"/>
      <c r="B10" s="3"/>
      <c r="C10" s="53"/>
      <c r="D10" s="3"/>
      <c r="E10" s="3"/>
      <c r="F10" s="3"/>
      <c r="L10" s="4"/>
    </row>
    <row r="12" spans="1:12" x14ac:dyDescent="0.25">
      <c r="L12" s="4"/>
    </row>
  </sheetData>
  <sheetProtection algorithmName="SHA-512" hashValue="9w+kSgHIQWywGsMVUW42PVS01ZJQShe1Sx4SiYV1IhvKr1vMmskp5AcIuz+Ua84i7MhvUcAYWZz0D79QYOejbw==" saltValue="2Jd51wS8i4MclKB0G1uOfQ==" spinCount="100000" sheet="1" objects="1" scenarios="1"/>
  <mergeCells count="1">
    <mergeCell ref="A1:E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990A5"/>
  </sheetPr>
  <dimension ref="A1:F12"/>
  <sheetViews>
    <sheetView zoomScaleNormal="100" workbookViewId="0">
      <selection activeCell="J10" sqref="J10"/>
    </sheetView>
  </sheetViews>
  <sheetFormatPr defaultColWidth="9.140625" defaultRowHeight="15" x14ac:dyDescent="0.25"/>
  <cols>
    <col min="1" max="1" width="59" style="1" customWidth="1"/>
    <col min="2" max="2" width="11.5703125" style="1" customWidth="1"/>
    <col min="3" max="3" width="11.5703125" style="51" customWidth="1"/>
    <col min="4" max="4" width="12.5703125" style="1" customWidth="1"/>
    <col min="5" max="5" width="9.140625" style="1"/>
    <col min="6" max="6" width="3.7109375" style="1" customWidth="1"/>
    <col min="7" max="16384" width="9.140625" style="1"/>
  </cols>
  <sheetData>
    <row r="1" spans="1:6" ht="36" customHeight="1" thickBot="1" x14ac:dyDescent="0.3">
      <c r="A1" s="946" t="s">
        <v>94</v>
      </c>
      <c r="B1" s="946"/>
      <c r="C1" s="946"/>
      <c r="D1" s="946"/>
      <c r="E1" s="946"/>
      <c r="F1" s="946"/>
    </row>
    <row r="2" spans="1:6" ht="15.95" customHeight="1" x14ac:dyDescent="0.25">
      <c r="A2" s="654" t="s">
        <v>670</v>
      </c>
      <c r="B2" s="655" t="s">
        <v>671</v>
      </c>
      <c r="C2" s="655" t="s">
        <v>1049</v>
      </c>
      <c r="D2" s="655">
        <v>2021</v>
      </c>
      <c r="E2" s="955">
        <v>2020</v>
      </c>
      <c r="F2" s="956"/>
    </row>
    <row r="3" spans="1:6" ht="43.5" customHeight="1" x14ac:dyDescent="0.25">
      <c r="A3" s="590" t="s">
        <v>95</v>
      </c>
      <c r="B3" s="589" t="s">
        <v>672</v>
      </c>
      <c r="C3" s="1096">
        <v>29.5</v>
      </c>
      <c r="D3" s="1097">
        <v>27.3</v>
      </c>
      <c r="E3" s="1098">
        <v>22.9</v>
      </c>
      <c r="F3" s="957"/>
    </row>
    <row r="4" spans="1:6" ht="34.5" customHeight="1" x14ac:dyDescent="0.25">
      <c r="A4" s="668" t="s">
        <v>96</v>
      </c>
      <c r="B4" s="466" t="s">
        <v>673</v>
      </c>
      <c r="C4" s="472">
        <v>100</v>
      </c>
      <c r="D4" s="669">
        <v>90</v>
      </c>
      <c r="E4" s="958">
        <v>83</v>
      </c>
      <c r="F4" s="959"/>
    </row>
    <row r="5" spans="1:6" ht="37.5" customHeight="1" x14ac:dyDescent="0.25">
      <c r="A5" s="591" t="s">
        <v>97</v>
      </c>
      <c r="B5" s="464" t="s">
        <v>674</v>
      </c>
      <c r="C5" s="468">
        <v>28</v>
      </c>
      <c r="D5" s="1099">
        <v>23.2</v>
      </c>
      <c r="E5" s="962"/>
      <c r="F5" s="963"/>
    </row>
    <row r="6" spans="1:6" ht="34.5" customHeight="1" x14ac:dyDescent="0.25">
      <c r="A6" s="670" t="s">
        <v>98</v>
      </c>
      <c r="B6" s="671" t="s">
        <v>675</v>
      </c>
      <c r="C6" s="472">
        <v>95</v>
      </c>
      <c r="D6" s="669">
        <v>85</v>
      </c>
      <c r="E6" s="960"/>
      <c r="F6" s="961"/>
    </row>
    <row r="7" spans="1:6" ht="44.25" customHeight="1" x14ac:dyDescent="0.25">
      <c r="A7" s="778" t="s">
        <v>99</v>
      </c>
      <c r="B7" s="779" t="s">
        <v>676</v>
      </c>
      <c r="C7" s="659">
        <v>8</v>
      </c>
      <c r="D7" s="1100">
        <v>5.5</v>
      </c>
      <c r="E7" s="964"/>
      <c r="F7" s="965"/>
    </row>
    <row r="8" spans="1:6" hidden="1" x14ac:dyDescent="0.25"/>
    <row r="10" spans="1:6" ht="284.25" customHeight="1" x14ac:dyDescent="0.25">
      <c r="A10" s="953" t="s">
        <v>100</v>
      </c>
      <c r="B10" s="953"/>
      <c r="C10" s="953"/>
      <c r="D10" s="953"/>
      <c r="E10" s="953"/>
      <c r="F10" s="953"/>
    </row>
    <row r="11" spans="1:6" ht="129" customHeight="1" x14ac:dyDescent="0.25">
      <c r="A11" s="954"/>
      <c r="B11" s="954"/>
      <c r="C11" s="954"/>
      <c r="D11" s="954"/>
      <c r="E11" s="954"/>
      <c r="F11" s="954"/>
    </row>
    <row r="12" spans="1:6" x14ac:dyDescent="0.25">
      <c r="A12" s="17"/>
    </row>
  </sheetData>
  <sheetProtection algorithmName="SHA-512" hashValue="Icw+2uPXrvuy7Al/AaITZbHaNV4cX81O5Djj4Sfz2YfDuzS9BXO1Aue4512uLj4OXUroOJQB3RdabxyfPmYfgg==" saltValue="A6RjyL6dt+R5mqaAsmxy2w==" spinCount="100000" sheet="1" objects="1" scenarios="1"/>
  <mergeCells count="9">
    <mergeCell ref="A1:F1"/>
    <mergeCell ref="A10:F10"/>
    <mergeCell ref="A11:F11"/>
    <mergeCell ref="E2:F2"/>
    <mergeCell ref="E3:F3"/>
    <mergeCell ref="E4:F4"/>
    <mergeCell ref="E6:F6"/>
    <mergeCell ref="E5:F5"/>
    <mergeCell ref="E7:F7"/>
  </mergeCells>
  <phoneticPr fontId="3"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990A5"/>
  </sheetPr>
  <dimension ref="A1:G7"/>
  <sheetViews>
    <sheetView zoomScaleNormal="100" workbookViewId="0">
      <selection activeCell="F7" sqref="F7"/>
    </sheetView>
  </sheetViews>
  <sheetFormatPr defaultColWidth="9.140625" defaultRowHeight="12.75" x14ac:dyDescent="0.2"/>
  <cols>
    <col min="1" max="1" width="48" style="3" customWidth="1"/>
    <col min="2" max="3" width="10.85546875" style="3" customWidth="1"/>
    <col min="4" max="4" width="10.5703125" style="3" customWidth="1"/>
    <col min="5" max="5" width="11.85546875" style="3" customWidth="1"/>
    <col min="6" max="16384" width="9.140625" style="3"/>
  </cols>
  <sheetData>
    <row r="1" spans="1:7" ht="38.25" customHeight="1" x14ac:dyDescent="0.2">
      <c r="A1" s="946" t="s">
        <v>677</v>
      </c>
      <c r="B1" s="946"/>
      <c r="C1" s="946"/>
      <c r="D1" s="946"/>
      <c r="E1" s="946"/>
    </row>
    <row r="2" spans="1:7" ht="19.5" customHeight="1" x14ac:dyDescent="0.2">
      <c r="A2" s="721" t="s">
        <v>678</v>
      </c>
      <c r="B2" s="723" t="s">
        <v>679</v>
      </c>
      <c r="C2" s="725" t="s">
        <v>1049</v>
      </c>
      <c r="D2" s="725">
        <v>2021</v>
      </c>
      <c r="E2" s="725">
        <v>2020</v>
      </c>
    </row>
    <row r="3" spans="1:7" ht="39" customHeight="1" x14ac:dyDescent="0.2">
      <c r="A3" s="722" t="s">
        <v>101</v>
      </c>
      <c r="B3" s="724" t="s">
        <v>680</v>
      </c>
      <c r="C3" s="727"/>
      <c r="D3" s="727">
        <v>24</v>
      </c>
      <c r="E3" s="726">
        <v>28</v>
      </c>
      <c r="G3" s="241" t="s">
        <v>681</v>
      </c>
    </row>
    <row r="4" spans="1:7" ht="43.5" customHeight="1" x14ac:dyDescent="0.2">
      <c r="A4" s="857" t="s">
        <v>102</v>
      </c>
      <c r="B4" s="474" t="s">
        <v>682</v>
      </c>
      <c r="C4" s="858"/>
      <c r="D4" s="858">
        <v>413</v>
      </c>
      <c r="E4" s="858">
        <v>315</v>
      </c>
    </row>
    <row r="7" spans="1:7" ht="59.25" customHeight="1" x14ac:dyDescent="0.2">
      <c r="A7" s="966"/>
      <c r="B7" s="966"/>
      <c r="C7" s="966"/>
      <c r="D7" s="966"/>
      <c r="E7" s="966"/>
    </row>
  </sheetData>
  <sheetProtection algorithmName="SHA-512" hashValue="lVeCG4Qr1ATZgxuk6/BqokVCO4kTm2YErv1RXjXACoIs2UwzEDvza6hrtfcl8IabinqeHosxjcjJpVof2FKEGA==" saltValue="sW08rF9gT/AVw4+VGrhp9A==" spinCount="100000" sheet="1" objects="1" scenarios="1"/>
  <mergeCells count="2">
    <mergeCell ref="A1:E1"/>
    <mergeCell ref="A7:E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5BEB9"/>
  </sheetPr>
  <dimension ref="A1:N210"/>
  <sheetViews>
    <sheetView topLeftCell="A184" zoomScaleNormal="100" workbookViewId="0">
      <selection activeCell="G174" sqref="G174"/>
    </sheetView>
  </sheetViews>
  <sheetFormatPr defaultRowHeight="15" x14ac:dyDescent="0.25"/>
  <cols>
    <col min="1" max="1" width="37" customWidth="1"/>
    <col min="2" max="2" width="20.28515625" customWidth="1"/>
    <col min="3" max="3" width="19.5703125" customWidth="1"/>
    <col min="4" max="4" width="17.5703125" customWidth="1"/>
    <col min="5" max="5" width="17.85546875" customWidth="1"/>
    <col min="6" max="6" width="16.28515625" customWidth="1"/>
    <col min="7" max="7" width="16" customWidth="1"/>
    <col min="8" max="8" width="22" customWidth="1"/>
    <col min="9" max="9" width="19.85546875" customWidth="1"/>
    <col min="10" max="10" width="21" customWidth="1"/>
    <col min="11" max="11" width="15" customWidth="1"/>
    <col min="12" max="12" width="15.42578125" customWidth="1"/>
  </cols>
  <sheetData>
    <row r="1" spans="1:10" ht="39.75" customHeight="1" x14ac:dyDescent="0.25">
      <c r="A1" s="972" t="s">
        <v>103</v>
      </c>
      <c r="B1" s="972"/>
      <c r="C1" s="972"/>
      <c r="D1" s="972"/>
      <c r="E1" s="972"/>
      <c r="F1" s="972"/>
      <c r="G1" s="521"/>
      <c r="H1" s="521"/>
    </row>
    <row r="2" spans="1:10" ht="255.75" customHeight="1" x14ac:dyDescent="0.25">
      <c r="A2" s="973" t="s">
        <v>521</v>
      </c>
      <c r="B2" s="973"/>
      <c r="C2" s="973"/>
      <c r="D2" s="973"/>
      <c r="E2" s="973"/>
      <c r="F2" s="973"/>
      <c r="G2" s="285"/>
      <c r="H2" s="285"/>
    </row>
    <row r="3" spans="1:10" x14ac:dyDescent="0.25">
      <c r="A3" s="968" t="s">
        <v>104</v>
      </c>
      <c r="B3" s="968"/>
      <c r="C3" s="968"/>
      <c r="D3" s="968"/>
      <c r="E3" s="968"/>
      <c r="F3" s="968"/>
      <c r="G3" s="363"/>
      <c r="H3" s="46"/>
    </row>
    <row r="4" spans="1:10" ht="21" customHeight="1" x14ac:dyDescent="0.25">
      <c r="A4" s="970"/>
      <c r="B4" s="970"/>
      <c r="C4" s="970"/>
      <c r="D4" s="970"/>
      <c r="E4" s="970"/>
      <c r="F4" s="970"/>
      <c r="G4" s="363"/>
      <c r="H4" s="356"/>
    </row>
    <row r="5" spans="1:10" ht="34.5" customHeight="1" x14ac:dyDescent="0.25">
      <c r="A5" s="22"/>
      <c r="B5" s="204" t="s">
        <v>105</v>
      </c>
      <c r="C5" s="205" t="s">
        <v>106</v>
      </c>
      <c r="D5" s="258" t="s">
        <v>107</v>
      </c>
      <c r="E5" s="488" t="s">
        <v>108</v>
      </c>
      <c r="F5" s="489" t="s">
        <v>109</v>
      </c>
      <c r="G5" s="358"/>
      <c r="H5" s="358"/>
    </row>
    <row r="6" spans="1:10" ht="28.5" customHeight="1" x14ac:dyDescent="0.25">
      <c r="A6" s="366" t="s">
        <v>110</v>
      </c>
      <c r="B6" s="793">
        <v>75795.78</v>
      </c>
      <c r="C6" s="793">
        <v>259543.38</v>
      </c>
      <c r="D6" s="794">
        <v>3.4242457825488439</v>
      </c>
      <c r="E6" s="490">
        <v>1</v>
      </c>
      <c r="F6" s="491">
        <v>1</v>
      </c>
      <c r="G6" s="359"/>
      <c r="H6" s="362"/>
    </row>
    <row r="7" spans="1:10" ht="18.75" customHeight="1" x14ac:dyDescent="0.25">
      <c r="A7" s="316" t="s">
        <v>111</v>
      </c>
      <c r="B7" s="789">
        <v>23660.780000000002</v>
      </c>
      <c r="C7" s="789">
        <v>126425.38</v>
      </c>
      <c r="D7" s="790">
        <v>5.343246503285183</v>
      </c>
      <c r="E7" s="795">
        <f>B7/$B$6</f>
        <v>0.31216487250345604</v>
      </c>
      <c r="F7" s="802">
        <f>C7/$C$6</f>
        <v>0.48710693372337216</v>
      </c>
      <c r="G7" s="357"/>
      <c r="H7" s="362"/>
    </row>
    <row r="8" spans="1:10" ht="17.25" customHeight="1" x14ac:dyDescent="0.25">
      <c r="A8" s="318" t="s">
        <v>683</v>
      </c>
      <c r="B8" s="791">
        <v>16926.400000000001</v>
      </c>
      <c r="C8" s="791">
        <v>124802.90000000001</v>
      </c>
      <c r="D8" s="792">
        <v>7.3732689762737493</v>
      </c>
      <c r="E8" s="796">
        <f t="shared" ref="E8:E19" si="0">B8/$B$6</f>
        <v>0.22331586270370199</v>
      </c>
      <c r="F8" s="803">
        <f>C8/$C$6</f>
        <v>0.48085564732955244</v>
      </c>
      <c r="G8" s="360"/>
      <c r="H8" s="362"/>
      <c r="I8" s="2"/>
      <c r="J8" s="853"/>
    </row>
    <row r="9" spans="1:10" ht="18.75" customHeight="1" x14ac:dyDescent="0.25">
      <c r="A9" s="317" t="s">
        <v>684</v>
      </c>
      <c r="B9" s="340">
        <v>12966.4</v>
      </c>
      <c r="C9" s="340">
        <v>59222.400000000009</v>
      </c>
      <c r="D9" s="785">
        <v>4.5673741362290237</v>
      </c>
      <c r="E9" s="797">
        <f t="shared" si="0"/>
        <v>0.17107020997738925</v>
      </c>
      <c r="F9" s="804">
        <f t="shared" ref="F9:F19" si="1">C9/$C$6</f>
        <v>0.22817919686489407</v>
      </c>
      <c r="G9" s="361"/>
      <c r="H9" s="362"/>
      <c r="I9" s="2"/>
      <c r="J9" s="853"/>
    </row>
    <row r="10" spans="1:10" ht="19.5" customHeight="1" x14ac:dyDescent="0.25">
      <c r="A10" s="319" t="s">
        <v>112</v>
      </c>
      <c r="B10" s="365">
        <v>67.599999999999994</v>
      </c>
      <c r="C10" s="365">
        <v>1973.4999999999998</v>
      </c>
      <c r="D10" s="346">
        <v>29.193786982248518</v>
      </c>
      <c r="E10" s="798">
        <f t="shared" si="0"/>
        <v>8.9187023340877279E-4</v>
      </c>
      <c r="F10" s="805">
        <f t="shared" si="1"/>
        <v>7.6037385349608981E-3</v>
      </c>
      <c r="G10" s="254"/>
      <c r="H10" s="362"/>
      <c r="I10" s="2"/>
      <c r="J10" s="853"/>
    </row>
    <row r="11" spans="1:10" ht="18" customHeight="1" x14ac:dyDescent="0.25">
      <c r="A11" s="317" t="s">
        <v>113</v>
      </c>
      <c r="B11" s="340">
        <v>3599.5</v>
      </c>
      <c r="C11" s="340">
        <v>56265.5</v>
      </c>
      <c r="D11" s="786">
        <v>15.63</v>
      </c>
      <c r="E11" s="797">
        <f t="shared" si="0"/>
        <v>4.7489451259687544E-2</v>
      </c>
      <c r="F11" s="804">
        <f t="shared" si="1"/>
        <v>0.2167864963460058</v>
      </c>
      <c r="G11" s="362"/>
      <c r="H11" s="854"/>
      <c r="J11" s="853"/>
    </row>
    <row r="12" spans="1:10" ht="18" customHeight="1" x14ac:dyDescent="0.25">
      <c r="A12" s="37" t="s">
        <v>114</v>
      </c>
      <c r="B12" s="784">
        <v>292.89999999999998</v>
      </c>
      <c r="C12" s="784">
        <v>7341.5</v>
      </c>
      <c r="D12" s="847">
        <v>25.06</v>
      </c>
      <c r="E12" s="800">
        <f>B12/B6</f>
        <v>3.8643312332164136E-3</v>
      </c>
      <c r="F12" s="807">
        <f>C12/$C$6</f>
        <v>2.8286215583691637E-2</v>
      </c>
      <c r="G12" s="353"/>
      <c r="H12" s="236"/>
      <c r="I12" s="2"/>
      <c r="J12" s="853"/>
    </row>
    <row r="13" spans="1:10" ht="21" customHeight="1" x14ac:dyDescent="0.25">
      <c r="A13" s="848" t="s">
        <v>115</v>
      </c>
      <c r="B13" s="849">
        <v>6734.38</v>
      </c>
      <c r="C13" s="849">
        <v>1622.48</v>
      </c>
      <c r="D13" s="850">
        <v>0.24092492553137779</v>
      </c>
      <c r="E13" s="851">
        <f>B13/B6</f>
        <v>8.884900979975402E-2</v>
      </c>
      <c r="F13" s="852">
        <f>C13/C6</f>
        <v>6.2512863938197919E-3</v>
      </c>
      <c r="G13" s="63"/>
      <c r="H13" s="236"/>
      <c r="I13" s="2"/>
      <c r="J13" s="853"/>
    </row>
    <row r="14" spans="1:10" ht="18" customHeight="1" x14ac:dyDescent="0.25">
      <c r="A14" s="37" t="s">
        <v>116</v>
      </c>
      <c r="B14" s="784">
        <v>4328.6400000000003</v>
      </c>
      <c r="C14" s="784">
        <v>118.51000000000002</v>
      </c>
      <c r="D14" s="847">
        <v>2.7378114142086199E-2</v>
      </c>
      <c r="E14" s="800">
        <f>B14/B6</f>
        <v>5.7109248034653122E-2</v>
      </c>
      <c r="F14" s="807">
        <v>4.5660960414401635E-4</v>
      </c>
      <c r="G14" s="63"/>
      <c r="H14" s="236"/>
      <c r="I14" s="2"/>
      <c r="J14" s="853"/>
    </row>
    <row r="15" spans="1:10" ht="18.75" customHeight="1" x14ac:dyDescent="0.25">
      <c r="A15" s="35" t="s">
        <v>117</v>
      </c>
      <c r="B15" s="228">
        <v>2405.7399999999998</v>
      </c>
      <c r="C15" s="228">
        <v>1503.97</v>
      </c>
      <c r="D15" s="291">
        <v>0.62515899473758596</v>
      </c>
      <c r="E15" s="833">
        <f>B15/B6</f>
        <v>3.1739761765100905E-2</v>
      </c>
      <c r="F15" s="846">
        <v>5.7946767896757756E-3</v>
      </c>
      <c r="G15" s="256"/>
      <c r="H15" s="236"/>
      <c r="I15" s="2"/>
      <c r="J15" s="853"/>
    </row>
    <row r="16" spans="1:10" ht="19.5" customHeight="1" x14ac:dyDescent="0.25">
      <c r="A16" s="341" t="s">
        <v>118</v>
      </c>
      <c r="B16" s="314">
        <v>52135</v>
      </c>
      <c r="C16" s="314">
        <v>133118</v>
      </c>
      <c r="D16" s="787">
        <v>3.5</v>
      </c>
      <c r="E16" s="799">
        <f t="shared" si="0"/>
        <v>0.68783512749654396</v>
      </c>
      <c r="F16" s="806">
        <f t="shared" si="1"/>
        <v>0.51289306627662778</v>
      </c>
      <c r="G16" s="354"/>
      <c r="H16" s="236"/>
      <c r="I16" s="2"/>
      <c r="J16" s="853"/>
    </row>
    <row r="17" spans="1:10" ht="20.25" customHeight="1" x14ac:dyDescent="0.25">
      <c r="A17" s="321" t="s">
        <v>119</v>
      </c>
      <c r="B17" s="342">
        <v>20532</v>
      </c>
      <c r="C17" s="234">
        <v>78601</v>
      </c>
      <c r="D17" s="352">
        <v>4.49</v>
      </c>
      <c r="E17" s="797">
        <f t="shared" si="0"/>
        <v>0.27088579337794266</v>
      </c>
      <c r="F17" s="804">
        <f t="shared" si="1"/>
        <v>0.30284340136126764</v>
      </c>
      <c r="G17" s="362"/>
      <c r="H17" s="362"/>
      <c r="I17" s="2"/>
    </row>
    <row r="18" spans="1:10" ht="18" customHeight="1" x14ac:dyDescent="0.25">
      <c r="A18" s="343" t="s">
        <v>120</v>
      </c>
      <c r="B18" s="259">
        <v>7572</v>
      </c>
      <c r="C18" s="231">
        <v>23086</v>
      </c>
      <c r="D18" s="295">
        <v>5.0199999999999996</v>
      </c>
      <c r="E18" s="800">
        <f t="shared" si="0"/>
        <v>9.9900020819101015E-2</v>
      </c>
      <c r="F18" s="807">
        <f t="shared" si="1"/>
        <v>8.894852182321121E-2</v>
      </c>
      <c r="G18" s="355"/>
      <c r="H18" s="287"/>
      <c r="I18" s="2"/>
    </row>
    <row r="19" spans="1:10" ht="19.5" customHeight="1" x14ac:dyDescent="0.25">
      <c r="A19" s="344" t="s">
        <v>685</v>
      </c>
      <c r="B19" s="345">
        <v>24030</v>
      </c>
      <c r="C19" s="345">
        <v>31431</v>
      </c>
      <c r="D19" s="788">
        <v>1.98</v>
      </c>
      <c r="E19" s="801">
        <f t="shared" si="0"/>
        <v>0.31703611995285225</v>
      </c>
      <c r="F19" s="808">
        <f t="shared" si="1"/>
        <v>0.12110114309214899</v>
      </c>
      <c r="G19" s="355"/>
      <c r="H19" s="287"/>
      <c r="I19" s="2"/>
    </row>
    <row r="20" spans="1:10" ht="14.45" customHeight="1" x14ac:dyDescent="0.25">
      <c r="B20" s="50"/>
      <c r="C20" s="49"/>
      <c r="D20" s="49"/>
      <c r="E20" s="50"/>
      <c r="F20" s="974"/>
      <c r="G20" s="974"/>
      <c r="H20" s="284"/>
      <c r="I20" s="2"/>
    </row>
    <row r="21" spans="1:10" ht="100.5" customHeight="1" x14ac:dyDescent="0.25">
      <c r="A21" s="967" t="s">
        <v>522</v>
      </c>
      <c r="B21" s="967"/>
      <c r="C21" s="967"/>
      <c r="D21" s="967"/>
      <c r="E21" s="967"/>
      <c r="F21" s="967"/>
      <c r="G21" s="61"/>
      <c r="H21" s="61"/>
      <c r="I21" s="2"/>
    </row>
    <row r="23" spans="1:10" x14ac:dyDescent="0.25">
      <c r="A23" s="968" t="s">
        <v>121</v>
      </c>
      <c r="B23" s="968"/>
      <c r="C23" s="968"/>
      <c r="D23" s="968"/>
      <c r="E23" s="968"/>
      <c r="F23" s="968"/>
      <c r="G23" s="968"/>
      <c r="H23" s="968"/>
      <c r="I23" s="968"/>
      <c r="J23" s="46"/>
    </row>
    <row r="24" spans="1:10" x14ac:dyDescent="0.25">
      <c r="A24" s="968"/>
      <c r="B24" s="968"/>
      <c r="C24" s="968"/>
      <c r="D24" s="968"/>
      <c r="E24" s="968"/>
      <c r="F24" s="968"/>
      <c r="G24" s="968"/>
      <c r="H24" s="968"/>
      <c r="I24" s="968"/>
      <c r="J24" s="46"/>
    </row>
    <row r="25" spans="1:10" ht="36.75" customHeight="1" x14ac:dyDescent="0.25">
      <c r="A25" s="39" t="s">
        <v>122</v>
      </c>
      <c r="B25" s="204" t="s">
        <v>686</v>
      </c>
      <c r="C25" s="205" t="s">
        <v>1050</v>
      </c>
      <c r="D25" s="205" t="s">
        <v>1051</v>
      </c>
      <c r="E25" s="205" t="s">
        <v>687</v>
      </c>
      <c r="F25" s="205" t="s">
        <v>688</v>
      </c>
      <c r="G25" s="258" t="s">
        <v>123</v>
      </c>
      <c r="H25" s="232" t="s">
        <v>124</v>
      </c>
      <c r="I25" s="232" t="s">
        <v>125</v>
      </c>
    </row>
    <row r="26" spans="1:10" ht="21.75" customHeight="1" x14ac:dyDescent="0.25">
      <c r="A26" s="34" t="s">
        <v>126</v>
      </c>
      <c r="B26" s="206">
        <f>SUM(B27:B34)</f>
        <v>12966.4</v>
      </c>
      <c r="C26" s="336">
        <v>0</v>
      </c>
      <c r="D26" s="336">
        <v>1</v>
      </c>
      <c r="E26" s="206">
        <f>SUM(E27:E34)</f>
        <v>59222.400000000009</v>
      </c>
      <c r="F26" s="841">
        <f t="shared" ref="F26:F34" si="2">E26/B26</f>
        <v>4.5673741362290237</v>
      </c>
      <c r="G26" s="307">
        <f>SUM(G27:H34)</f>
        <v>14388.919347087336</v>
      </c>
      <c r="H26" s="313">
        <f t="shared" ref="H26:H34" si="3">G26/E26</f>
        <v>0.24296413767573308</v>
      </c>
      <c r="I26" s="392">
        <f t="shared" ref="I26:I34" si="4">G26/B26</f>
        <v>1.1097081184513309</v>
      </c>
    </row>
    <row r="27" spans="1:10" x14ac:dyDescent="0.25">
      <c r="A27" s="141" t="s">
        <v>127</v>
      </c>
      <c r="B27" s="300">
        <v>3806.5</v>
      </c>
      <c r="C27" s="393">
        <v>0</v>
      </c>
      <c r="D27" s="393">
        <v>1</v>
      </c>
      <c r="E27" s="300">
        <v>44403.5</v>
      </c>
      <c r="F27" s="837">
        <f t="shared" si="2"/>
        <v>11.665177985025615</v>
      </c>
      <c r="G27" s="302">
        <v>6939.2</v>
      </c>
      <c r="H27" s="237">
        <f t="shared" si="3"/>
        <v>0.15627596923665926</v>
      </c>
      <c r="I27" s="394">
        <f t="shared" si="4"/>
        <v>1.8229869959280178</v>
      </c>
    </row>
    <row r="28" spans="1:10" x14ac:dyDescent="0.25">
      <c r="A28" s="298" t="s">
        <v>128</v>
      </c>
      <c r="B28" s="301">
        <v>120.7</v>
      </c>
      <c r="C28" s="395">
        <v>0</v>
      </c>
      <c r="D28" s="395">
        <v>1</v>
      </c>
      <c r="E28" s="301">
        <v>2365</v>
      </c>
      <c r="F28" s="838">
        <f t="shared" si="2"/>
        <v>19.594034797017397</v>
      </c>
      <c r="G28" s="303">
        <v>368</v>
      </c>
      <c r="H28" s="306">
        <f t="shared" si="3"/>
        <v>0.15560253699788584</v>
      </c>
      <c r="I28" s="396">
        <f t="shared" si="4"/>
        <v>3.0488815244407621</v>
      </c>
    </row>
    <row r="29" spans="1:10" x14ac:dyDescent="0.25">
      <c r="A29" s="35" t="s">
        <v>129</v>
      </c>
      <c r="B29" s="238">
        <v>524.5</v>
      </c>
      <c r="C29" s="237">
        <v>0</v>
      </c>
      <c r="D29" s="237">
        <v>1</v>
      </c>
      <c r="E29" s="238">
        <v>2429.8000000000002</v>
      </c>
      <c r="F29" s="839">
        <f t="shared" si="2"/>
        <v>4.6326024785510009</v>
      </c>
      <c r="G29" s="304">
        <v>432.3</v>
      </c>
      <c r="H29" s="237">
        <f t="shared" si="3"/>
        <v>0.1779158778500288</v>
      </c>
      <c r="I29" s="394">
        <f t="shared" si="4"/>
        <v>0.82421353670162056</v>
      </c>
    </row>
    <row r="30" spans="1:10" x14ac:dyDescent="0.25">
      <c r="A30" s="299" t="s">
        <v>130</v>
      </c>
      <c r="B30" s="233">
        <v>7905.4</v>
      </c>
      <c r="C30" s="397">
        <v>0</v>
      </c>
      <c r="D30" s="397">
        <v>1</v>
      </c>
      <c r="E30" s="233">
        <v>8404.9</v>
      </c>
      <c r="F30" s="835">
        <f t="shared" si="2"/>
        <v>1.0631846585878006</v>
      </c>
      <c r="G30" s="305">
        <v>5808.3</v>
      </c>
      <c r="H30" s="306">
        <f t="shared" si="3"/>
        <v>0.69106116670037721</v>
      </c>
      <c r="I30" s="396">
        <f t="shared" si="4"/>
        <v>0.73472563058162776</v>
      </c>
    </row>
    <row r="31" spans="1:10" x14ac:dyDescent="0.25">
      <c r="A31" s="35" t="s">
        <v>131</v>
      </c>
      <c r="B31" s="234">
        <v>226.4</v>
      </c>
      <c r="C31" s="398">
        <v>0</v>
      </c>
      <c r="D31" s="398">
        <v>1</v>
      </c>
      <c r="E31" s="234">
        <v>420.3</v>
      </c>
      <c r="F31" s="834">
        <f t="shared" si="2"/>
        <v>1.8564487632508835</v>
      </c>
      <c r="G31" s="842">
        <v>88.6</v>
      </c>
      <c r="H31" s="237">
        <f t="shared" si="3"/>
        <v>0.21080180823221506</v>
      </c>
      <c r="I31" s="394">
        <f t="shared" si="4"/>
        <v>0.39134275618374553</v>
      </c>
    </row>
    <row r="32" spans="1:10" x14ac:dyDescent="0.25">
      <c r="A32" s="37" t="s">
        <v>132</v>
      </c>
      <c r="B32" s="233">
        <v>257.2</v>
      </c>
      <c r="C32" s="397">
        <v>0</v>
      </c>
      <c r="D32" s="397">
        <v>1</v>
      </c>
      <c r="E32" s="233">
        <v>1018.1</v>
      </c>
      <c r="F32" s="835">
        <f t="shared" si="2"/>
        <v>3.958398133748056</v>
      </c>
      <c r="G32" s="305">
        <v>671.3</v>
      </c>
      <c r="H32" s="306">
        <f t="shared" si="3"/>
        <v>0.65936548472645118</v>
      </c>
      <c r="I32" s="396">
        <f t="shared" si="4"/>
        <v>2.6100311041990669</v>
      </c>
    </row>
    <row r="33" spans="1:10" x14ac:dyDescent="0.25">
      <c r="A33" s="36" t="s">
        <v>133</v>
      </c>
      <c r="B33" s="228">
        <v>33.6</v>
      </c>
      <c r="C33" s="229">
        <v>0</v>
      </c>
      <c r="D33" s="229">
        <v>1</v>
      </c>
      <c r="E33" s="228">
        <v>92.3</v>
      </c>
      <c r="F33" s="836">
        <f t="shared" si="2"/>
        <v>2.7470238095238093</v>
      </c>
      <c r="G33" s="843">
        <v>35.299999999999997</v>
      </c>
      <c r="H33" s="237">
        <f t="shared" si="3"/>
        <v>0.38244853737811485</v>
      </c>
      <c r="I33" s="394">
        <f t="shared" si="4"/>
        <v>1.0505952380952379</v>
      </c>
    </row>
    <row r="34" spans="1:10" x14ac:dyDescent="0.25">
      <c r="A34" s="308" t="s">
        <v>134</v>
      </c>
      <c r="B34" s="309">
        <v>92.1</v>
      </c>
      <c r="C34" s="399">
        <v>0</v>
      </c>
      <c r="D34" s="399">
        <v>1</v>
      </c>
      <c r="E34" s="309">
        <v>88.5</v>
      </c>
      <c r="F34" s="840">
        <f t="shared" si="2"/>
        <v>0.96091205211726394</v>
      </c>
      <c r="G34" s="844">
        <v>43</v>
      </c>
      <c r="H34" s="310">
        <f t="shared" si="3"/>
        <v>0.48587570621468928</v>
      </c>
      <c r="I34" s="400">
        <f t="shared" si="4"/>
        <v>0.46688382193268191</v>
      </c>
    </row>
    <row r="35" spans="1:10" x14ac:dyDescent="0.25">
      <c r="B35" s="257"/>
      <c r="C35" s="311"/>
      <c r="D35" s="311"/>
      <c r="E35" s="260"/>
      <c r="F35" s="256"/>
      <c r="G35" s="256"/>
      <c r="H35" s="236"/>
      <c r="I35" s="312"/>
      <c r="J35" s="55"/>
    </row>
    <row r="36" spans="1:10" ht="159" customHeight="1" x14ac:dyDescent="0.25">
      <c r="A36" s="967" t="s">
        <v>523</v>
      </c>
      <c r="B36" s="967"/>
      <c r="C36" s="967"/>
      <c r="D36" s="967"/>
      <c r="E36" s="967"/>
      <c r="F36" s="967"/>
      <c r="G36" s="967"/>
      <c r="H36" s="967"/>
      <c r="I36" s="967"/>
      <c r="J36" s="61"/>
    </row>
    <row r="37" spans="1:10" ht="20.25" customHeight="1" x14ac:dyDescent="0.25"/>
    <row r="38" spans="1:10" x14ac:dyDescent="0.25">
      <c r="A38" s="968" t="s">
        <v>135</v>
      </c>
      <c r="B38" s="968"/>
      <c r="C38" s="968"/>
      <c r="D38" s="968"/>
      <c r="E38" s="968"/>
      <c r="F38" s="969"/>
      <c r="G38" s="363"/>
      <c r="H38" s="356"/>
      <c r="I38" s="46"/>
      <c r="J38" s="46"/>
    </row>
    <row r="39" spans="1:10" ht="18.75" customHeight="1" x14ac:dyDescent="0.25">
      <c r="A39" s="970"/>
      <c r="B39" s="970"/>
      <c r="C39" s="970"/>
      <c r="D39" s="970"/>
      <c r="E39" s="970"/>
      <c r="F39" s="971"/>
      <c r="G39" s="363"/>
      <c r="H39" s="356"/>
      <c r="I39" s="46"/>
      <c r="J39" s="46"/>
    </row>
    <row r="40" spans="1:10" ht="33.75" customHeight="1" x14ac:dyDescent="0.25">
      <c r="A40" s="40"/>
      <c r="B40" s="204" t="s">
        <v>689</v>
      </c>
      <c r="C40" s="205" t="s">
        <v>1052</v>
      </c>
      <c r="D40" s="205" t="s">
        <v>1051</v>
      </c>
      <c r="E40" s="205" t="s">
        <v>136</v>
      </c>
      <c r="F40" s="288" t="s">
        <v>690</v>
      </c>
      <c r="G40" s="439"/>
      <c r="H40" s="358"/>
      <c r="I40" s="47"/>
      <c r="J40" s="47"/>
    </row>
    <row r="41" spans="1:10" x14ac:dyDescent="0.25">
      <c r="A41" s="34" t="s">
        <v>137</v>
      </c>
      <c r="B41" s="335">
        <f>SUM(B42:B51)</f>
        <v>67.599999999999994</v>
      </c>
      <c r="C41" s="336">
        <v>0</v>
      </c>
      <c r="D41" s="336">
        <v>1</v>
      </c>
      <c r="E41" s="339">
        <f>SUM(E42:E51)</f>
        <v>1973.4999999999998</v>
      </c>
      <c r="F41" s="337">
        <f>E41/B41</f>
        <v>29.193786982248518</v>
      </c>
      <c r="G41" s="451"/>
      <c r="H41" s="235"/>
    </row>
    <row r="42" spans="1:10" x14ac:dyDescent="0.25">
      <c r="A42" s="42" t="s">
        <v>138</v>
      </c>
      <c r="B42" s="338">
        <v>0</v>
      </c>
      <c r="C42" s="322">
        <v>0</v>
      </c>
      <c r="D42" s="322">
        <v>1</v>
      </c>
      <c r="E42" s="338">
        <v>0</v>
      </c>
      <c r="F42" s="414">
        <v>0</v>
      </c>
      <c r="G42" s="442"/>
      <c r="H42" s="235"/>
    </row>
    <row r="43" spans="1:10" x14ac:dyDescent="0.25">
      <c r="A43" s="268" t="s">
        <v>139</v>
      </c>
      <c r="B43" s="320">
        <v>34.299999999999997</v>
      </c>
      <c r="C43" s="325">
        <v>0</v>
      </c>
      <c r="D43" s="326">
        <v>1</v>
      </c>
      <c r="E43" s="320">
        <v>874</v>
      </c>
      <c r="F43" s="415">
        <v>25.5</v>
      </c>
      <c r="G43" s="367"/>
    </row>
    <row r="44" spans="1:10" x14ac:dyDescent="0.25">
      <c r="A44" s="42" t="s">
        <v>140</v>
      </c>
      <c r="B44" s="323">
        <v>6.3</v>
      </c>
      <c r="C44" s="213">
        <v>0</v>
      </c>
      <c r="D44" s="212">
        <v>1</v>
      </c>
      <c r="E44" s="323">
        <v>162.9</v>
      </c>
      <c r="F44" s="416">
        <v>25.8</v>
      </c>
      <c r="G44" s="367"/>
    </row>
    <row r="45" spans="1:10" x14ac:dyDescent="0.25">
      <c r="A45" s="268" t="s">
        <v>141</v>
      </c>
      <c r="B45" s="327">
        <v>0.3</v>
      </c>
      <c r="C45" s="328">
        <v>0</v>
      </c>
      <c r="D45" s="329">
        <v>1</v>
      </c>
      <c r="E45" s="327">
        <v>8.1</v>
      </c>
      <c r="F45" s="417">
        <v>30.2</v>
      </c>
      <c r="G45" s="443"/>
    </row>
    <row r="46" spans="1:10" x14ac:dyDescent="0.25">
      <c r="A46" s="35" t="s">
        <v>142</v>
      </c>
      <c r="B46" s="234">
        <v>0.3</v>
      </c>
      <c r="C46" s="221">
        <v>0</v>
      </c>
      <c r="D46" s="221">
        <v>1</v>
      </c>
      <c r="E46" s="234">
        <v>15.1</v>
      </c>
      <c r="F46" s="830">
        <v>49.8</v>
      </c>
      <c r="G46" s="444"/>
    </row>
    <row r="47" spans="1:10" x14ac:dyDescent="0.25">
      <c r="A47" s="315" t="s">
        <v>143</v>
      </c>
      <c r="B47" s="327">
        <v>21.6</v>
      </c>
      <c r="C47" s="329">
        <v>0</v>
      </c>
      <c r="D47" s="329">
        <v>1</v>
      </c>
      <c r="E47" s="327">
        <v>798.3</v>
      </c>
      <c r="F47" s="417">
        <v>36.9</v>
      </c>
      <c r="G47" s="445"/>
    </row>
    <row r="48" spans="1:10" x14ac:dyDescent="0.25">
      <c r="A48" s="35" t="s">
        <v>144</v>
      </c>
      <c r="B48" s="228">
        <v>0</v>
      </c>
      <c r="C48" s="221">
        <v>0</v>
      </c>
      <c r="D48" s="221">
        <v>1</v>
      </c>
      <c r="E48" s="228">
        <v>0</v>
      </c>
      <c r="F48" s="831">
        <v>0</v>
      </c>
      <c r="G48" s="445"/>
    </row>
    <row r="49" spans="1:10" x14ac:dyDescent="0.25">
      <c r="A49" s="315" t="s">
        <v>145</v>
      </c>
      <c r="B49" s="320">
        <v>2.8</v>
      </c>
      <c r="C49" s="325">
        <v>0</v>
      </c>
      <c r="D49" s="325">
        <v>1</v>
      </c>
      <c r="E49" s="330">
        <v>104.9</v>
      </c>
      <c r="F49" s="415">
        <v>38</v>
      </c>
      <c r="G49" s="446"/>
    </row>
    <row r="50" spans="1:10" x14ac:dyDescent="0.25">
      <c r="A50" s="324" t="s">
        <v>146</v>
      </c>
      <c r="B50" s="228">
        <v>1.1000000000000001</v>
      </c>
      <c r="C50" s="221">
        <v>0</v>
      </c>
      <c r="D50" s="221">
        <v>1</v>
      </c>
      <c r="E50" s="230">
        <v>2.1</v>
      </c>
      <c r="F50" s="831">
        <v>2</v>
      </c>
      <c r="G50" s="445"/>
    </row>
    <row r="51" spans="1:10" x14ac:dyDescent="0.25">
      <c r="A51" s="331" t="s">
        <v>147</v>
      </c>
      <c r="B51" s="332">
        <v>0.9</v>
      </c>
      <c r="C51" s="333">
        <v>0</v>
      </c>
      <c r="D51" s="333">
        <v>1</v>
      </c>
      <c r="E51" s="334">
        <v>8.1</v>
      </c>
      <c r="F51" s="832">
        <v>8.8000000000000007</v>
      </c>
      <c r="G51" s="447"/>
    </row>
    <row r="52" spans="1:10" x14ac:dyDescent="0.25">
      <c r="A52" s="975"/>
      <c r="B52" s="975"/>
      <c r="C52" s="975"/>
      <c r="D52" s="975"/>
      <c r="E52" s="975"/>
      <c r="F52" s="975"/>
      <c r="G52" s="975"/>
      <c r="H52" s="975"/>
    </row>
    <row r="53" spans="1:10" ht="318.75" customHeight="1" x14ac:dyDescent="0.25">
      <c r="A53" s="967" t="s">
        <v>524</v>
      </c>
      <c r="B53" s="967"/>
      <c r="C53" s="967"/>
      <c r="D53" s="967"/>
      <c r="E53" s="967"/>
      <c r="F53" s="967"/>
      <c r="G53" s="61"/>
      <c r="H53" s="61"/>
      <c r="I53" s="61"/>
      <c r="J53" s="61"/>
    </row>
    <row r="54" spans="1:10" ht="15.75" customHeight="1" x14ac:dyDescent="0.25"/>
    <row r="55" spans="1:10" x14ac:dyDescent="0.25">
      <c r="A55" s="968" t="s">
        <v>148</v>
      </c>
      <c r="B55" s="968"/>
      <c r="C55" s="968"/>
      <c r="D55" s="968"/>
      <c r="E55" s="968"/>
      <c r="F55" s="968"/>
      <c r="G55" s="363"/>
      <c r="H55" s="356"/>
      <c r="I55" s="46"/>
      <c r="J55" s="46"/>
    </row>
    <row r="56" spans="1:10" x14ac:dyDescent="0.25">
      <c r="A56" s="970"/>
      <c r="B56" s="970"/>
      <c r="C56" s="970"/>
      <c r="D56" s="970"/>
      <c r="E56" s="970"/>
      <c r="F56" s="970"/>
      <c r="G56" s="363"/>
      <c r="H56" s="356"/>
      <c r="I56" s="46"/>
      <c r="J56" s="46"/>
    </row>
    <row r="57" spans="1:10" ht="36" customHeight="1" x14ac:dyDescent="0.25">
      <c r="A57" s="40"/>
      <c r="B57" s="204" t="s">
        <v>691</v>
      </c>
      <c r="C57" s="205" t="s">
        <v>1050</v>
      </c>
      <c r="D57" s="205" t="s">
        <v>1051</v>
      </c>
      <c r="E57" s="205" t="s">
        <v>692</v>
      </c>
      <c r="F57" s="288" t="s">
        <v>693</v>
      </c>
      <c r="G57" s="439"/>
      <c r="H57" s="358"/>
      <c r="I57" s="47"/>
      <c r="J57" s="47"/>
    </row>
    <row r="58" spans="1:10" ht="20.25" customHeight="1" x14ac:dyDescent="0.25">
      <c r="A58" s="34" t="s">
        <v>694</v>
      </c>
      <c r="B58" s="371">
        <v>3892.4</v>
      </c>
      <c r="C58" s="336">
        <v>0</v>
      </c>
      <c r="D58" s="336">
        <v>1</v>
      </c>
      <c r="E58" s="206">
        <v>63607</v>
      </c>
      <c r="F58" s="292">
        <v>20.350000000000001</v>
      </c>
      <c r="G58" s="440"/>
      <c r="H58" s="235"/>
    </row>
    <row r="59" spans="1:10" x14ac:dyDescent="0.25">
      <c r="A59" s="45" t="s">
        <v>149</v>
      </c>
      <c r="B59" s="207">
        <v>3599.5</v>
      </c>
      <c r="C59" s="457">
        <v>0</v>
      </c>
      <c r="D59" s="457">
        <v>1</v>
      </c>
      <c r="E59" s="208">
        <v>56265.5</v>
      </c>
      <c r="F59" s="293">
        <v>15.63</v>
      </c>
      <c r="G59" s="441"/>
      <c r="H59" s="235"/>
    </row>
    <row r="60" spans="1:10" x14ac:dyDescent="0.25">
      <c r="A60" s="41" t="s">
        <v>695</v>
      </c>
      <c r="B60" s="209">
        <v>2.4</v>
      </c>
      <c r="C60" s="210">
        <v>0</v>
      </c>
      <c r="D60" s="210">
        <v>1</v>
      </c>
      <c r="E60" s="209">
        <v>55.4</v>
      </c>
      <c r="F60" s="294">
        <v>23.08</v>
      </c>
      <c r="G60" s="442"/>
      <c r="H60" s="235"/>
    </row>
    <row r="61" spans="1:10" x14ac:dyDescent="0.25">
      <c r="A61" s="42" t="s">
        <v>696</v>
      </c>
      <c r="B61" s="211">
        <v>596.6</v>
      </c>
      <c r="C61" s="212">
        <v>0</v>
      </c>
      <c r="D61" s="213">
        <v>1</v>
      </c>
      <c r="E61" s="214">
        <v>12260.6</v>
      </c>
      <c r="F61" s="281">
        <v>20.55</v>
      </c>
      <c r="G61" s="367"/>
      <c r="H61" s="235"/>
    </row>
    <row r="62" spans="1:10" x14ac:dyDescent="0.25">
      <c r="A62" s="41" t="s">
        <v>697</v>
      </c>
      <c r="B62" s="215">
        <v>312.60000000000002</v>
      </c>
      <c r="C62" s="216">
        <v>0</v>
      </c>
      <c r="D62" s="217">
        <v>1</v>
      </c>
      <c r="E62" s="218">
        <v>5575</v>
      </c>
      <c r="F62" s="282">
        <v>17.829999999999998</v>
      </c>
      <c r="G62" s="367"/>
      <c r="H62" s="235"/>
    </row>
    <row r="63" spans="1:10" x14ac:dyDescent="0.25">
      <c r="A63" s="42" t="s">
        <v>698</v>
      </c>
      <c r="B63" s="219">
        <v>22.7</v>
      </c>
      <c r="C63" s="220">
        <v>0</v>
      </c>
      <c r="D63" s="221">
        <v>1</v>
      </c>
      <c r="E63" s="219">
        <v>410.6</v>
      </c>
      <c r="F63" s="286">
        <v>18.09</v>
      </c>
      <c r="G63" s="443"/>
      <c r="H63" s="287"/>
    </row>
    <row r="64" spans="1:10" x14ac:dyDescent="0.25">
      <c r="A64" s="37" t="s">
        <v>699</v>
      </c>
      <c r="B64" s="222">
        <v>0.5</v>
      </c>
      <c r="C64" s="223">
        <v>0</v>
      </c>
      <c r="D64" s="223">
        <v>1</v>
      </c>
      <c r="E64" s="222">
        <v>5.7</v>
      </c>
      <c r="F64" s="290">
        <v>11.32</v>
      </c>
      <c r="G64" s="444"/>
      <c r="H64" s="236"/>
    </row>
    <row r="65" spans="1:8" x14ac:dyDescent="0.25">
      <c r="A65" s="35" t="s">
        <v>700</v>
      </c>
      <c r="B65" s="219">
        <v>5.4</v>
      </c>
      <c r="C65" s="221">
        <v>0</v>
      </c>
      <c r="D65" s="221">
        <v>1</v>
      </c>
      <c r="E65" s="219">
        <v>406.9</v>
      </c>
      <c r="F65" s="291">
        <v>75.36</v>
      </c>
      <c r="G65" s="445"/>
      <c r="H65" s="236"/>
    </row>
    <row r="66" spans="1:8" x14ac:dyDescent="0.25">
      <c r="A66" s="37" t="s">
        <v>701</v>
      </c>
      <c r="B66" s="222">
        <v>845.7</v>
      </c>
      <c r="C66" s="223">
        <v>0</v>
      </c>
      <c r="D66" s="223">
        <v>1</v>
      </c>
      <c r="E66" s="224">
        <v>24982.9</v>
      </c>
      <c r="F66" s="295">
        <v>29.54</v>
      </c>
      <c r="G66" s="445"/>
      <c r="H66" s="236"/>
    </row>
    <row r="67" spans="1:8" x14ac:dyDescent="0.25">
      <c r="A67" s="35" t="s">
        <v>702</v>
      </c>
      <c r="B67" s="211">
        <v>195.2</v>
      </c>
      <c r="C67" s="212">
        <v>0</v>
      </c>
      <c r="D67" s="212">
        <v>1</v>
      </c>
      <c r="E67" s="214">
        <v>6605.9</v>
      </c>
      <c r="F67" s="281">
        <v>33.840000000000003</v>
      </c>
      <c r="G67" s="446"/>
      <c r="H67" s="236"/>
    </row>
    <row r="68" spans="1:8" ht="13.5" customHeight="1" x14ac:dyDescent="0.25">
      <c r="A68" s="43" t="s">
        <v>703</v>
      </c>
      <c r="B68" s="222">
        <v>885.5</v>
      </c>
      <c r="C68" s="223">
        <v>0</v>
      </c>
      <c r="D68" s="223">
        <v>1</v>
      </c>
      <c r="E68" s="224">
        <v>4633.1000000000004</v>
      </c>
      <c r="F68" s="295">
        <v>5.23</v>
      </c>
      <c r="G68" s="445"/>
      <c r="H68" s="236"/>
    </row>
    <row r="69" spans="1:8" ht="15.75" customHeight="1" x14ac:dyDescent="0.25">
      <c r="A69" s="44" t="s">
        <v>704</v>
      </c>
      <c r="B69" s="225">
        <v>732.9</v>
      </c>
      <c r="C69" s="226">
        <v>0</v>
      </c>
      <c r="D69" s="226">
        <v>1</v>
      </c>
      <c r="E69" s="227">
        <v>1329.5</v>
      </c>
      <c r="F69" s="297">
        <v>1.81</v>
      </c>
      <c r="G69" s="447"/>
      <c r="H69" s="236"/>
    </row>
    <row r="70" spans="1:8" ht="19.5" customHeight="1" x14ac:dyDescent="0.25">
      <c r="A70" s="418" t="s">
        <v>150</v>
      </c>
      <c r="B70" s="419">
        <v>292.89999999999998</v>
      </c>
      <c r="C70" s="458">
        <v>0</v>
      </c>
      <c r="D70" s="458">
        <v>1</v>
      </c>
      <c r="E70" s="427">
        <v>7341.5</v>
      </c>
      <c r="F70" s="419">
        <v>25.06</v>
      </c>
      <c r="G70" s="364"/>
      <c r="H70" s="362"/>
    </row>
    <row r="71" spans="1:8" x14ac:dyDescent="0.25">
      <c r="A71" s="42" t="s">
        <v>705</v>
      </c>
      <c r="B71" s="425">
        <v>0</v>
      </c>
      <c r="C71" s="322">
        <v>0</v>
      </c>
      <c r="D71" s="322">
        <v>1</v>
      </c>
      <c r="E71" s="428" t="s">
        <v>151</v>
      </c>
      <c r="F71" s="426">
        <v>0</v>
      </c>
      <c r="G71" s="448"/>
      <c r="H71" s="254"/>
    </row>
    <row r="72" spans="1:8" x14ac:dyDescent="0.25">
      <c r="A72" s="268" t="s">
        <v>706</v>
      </c>
      <c r="B72" s="420">
        <v>4.7</v>
      </c>
      <c r="C72" s="325">
        <v>0</v>
      </c>
      <c r="D72" s="326">
        <v>1</v>
      </c>
      <c r="E72" s="429">
        <v>96.2</v>
      </c>
      <c r="F72" s="346">
        <v>20.47</v>
      </c>
      <c r="G72" s="449"/>
      <c r="H72" s="254"/>
    </row>
    <row r="73" spans="1:8" x14ac:dyDescent="0.25">
      <c r="A73" s="42" t="s">
        <v>707</v>
      </c>
      <c r="B73" s="211">
        <v>22.3</v>
      </c>
      <c r="C73" s="213">
        <v>0</v>
      </c>
      <c r="D73" s="212">
        <v>1</v>
      </c>
      <c r="E73" s="430">
        <v>432.5</v>
      </c>
      <c r="F73" s="352">
        <v>19.399999999999999</v>
      </c>
      <c r="G73" s="449"/>
      <c r="H73" s="254"/>
    </row>
    <row r="74" spans="1:8" x14ac:dyDescent="0.25">
      <c r="A74" s="268" t="s">
        <v>708</v>
      </c>
      <c r="B74" s="421">
        <v>58.3</v>
      </c>
      <c r="C74" s="328">
        <v>0</v>
      </c>
      <c r="D74" s="329">
        <v>1</v>
      </c>
      <c r="E74" s="431">
        <v>935</v>
      </c>
      <c r="F74" s="422">
        <v>16.04</v>
      </c>
      <c r="G74" s="450"/>
      <c r="H74" s="296"/>
    </row>
    <row r="75" spans="1:8" x14ac:dyDescent="0.25">
      <c r="A75" s="35" t="s">
        <v>709</v>
      </c>
      <c r="B75" s="219">
        <v>0</v>
      </c>
      <c r="C75" s="221">
        <v>0</v>
      </c>
      <c r="D75" s="221">
        <v>1</v>
      </c>
      <c r="E75" s="432" t="s">
        <v>710</v>
      </c>
      <c r="F75" s="352">
        <v>0</v>
      </c>
      <c r="G75" s="444"/>
      <c r="H75" s="236"/>
    </row>
    <row r="76" spans="1:8" x14ac:dyDescent="0.25">
      <c r="A76" s="315" t="s">
        <v>711</v>
      </c>
      <c r="B76" s="421">
        <v>0.2</v>
      </c>
      <c r="C76" s="329">
        <v>0</v>
      </c>
      <c r="D76" s="329">
        <v>1</v>
      </c>
      <c r="E76" s="431">
        <v>2.5</v>
      </c>
      <c r="F76" s="422">
        <v>12.55</v>
      </c>
      <c r="G76" s="445"/>
      <c r="H76" s="236"/>
    </row>
    <row r="77" spans="1:8" x14ac:dyDescent="0.25">
      <c r="A77" s="35" t="s">
        <v>712</v>
      </c>
      <c r="B77" s="219">
        <v>62.4</v>
      </c>
      <c r="C77" s="221">
        <v>0</v>
      </c>
      <c r="D77" s="221">
        <v>1</v>
      </c>
      <c r="E77" s="432">
        <v>1676.7</v>
      </c>
      <c r="F77" s="291">
        <v>26.87</v>
      </c>
      <c r="G77" s="445"/>
      <c r="H77" s="236"/>
    </row>
    <row r="78" spans="1:8" x14ac:dyDescent="0.25">
      <c r="A78" s="315" t="s">
        <v>713</v>
      </c>
      <c r="B78" s="420">
        <v>121</v>
      </c>
      <c r="C78" s="325">
        <v>0</v>
      </c>
      <c r="D78" s="325">
        <v>1</v>
      </c>
      <c r="E78" s="429">
        <v>4111.3999999999996</v>
      </c>
      <c r="F78" s="346">
        <v>33.979999999999997</v>
      </c>
      <c r="G78" s="444"/>
      <c r="H78" s="236"/>
    </row>
    <row r="79" spans="1:8" x14ac:dyDescent="0.25">
      <c r="A79" s="324" t="s">
        <v>714</v>
      </c>
      <c r="B79" s="219">
        <v>12.4</v>
      </c>
      <c r="C79" s="221">
        <v>0</v>
      </c>
      <c r="D79" s="221">
        <v>1</v>
      </c>
      <c r="E79" s="432">
        <v>73</v>
      </c>
      <c r="F79" s="291">
        <v>5.88</v>
      </c>
      <c r="G79" s="445"/>
      <c r="H79" s="236"/>
    </row>
    <row r="80" spans="1:8" x14ac:dyDescent="0.25">
      <c r="A80" s="331" t="s">
        <v>715</v>
      </c>
      <c r="B80" s="423">
        <v>11.6</v>
      </c>
      <c r="C80" s="333">
        <v>0</v>
      </c>
      <c r="D80" s="333">
        <v>1</v>
      </c>
      <c r="E80" s="433">
        <v>14.2</v>
      </c>
      <c r="F80" s="424">
        <v>1.22</v>
      </c>
      <c r="G80" s="445"/>
      <c r="H80" s="236"/>
    </row>
    <row r="82" spans="1:10" ht="334.5" customHeight="1" x14ac:dyDescent="0.25">
      <c r="A82" s="967" t="s">
        <v>525</v>
      </c>
      <c r="B82" s="967"/>
      <c r="C82" s="967"/>
      <c r="D82" s="967"/>
      <c r="E82" s="967"/>
      <c r="F82" s="967"/>
      <c r="G82" s="61"/>
      <c r="H82" s="61"/>
      <c r="I82" s="61"/>
      <c r="J82" s="61"/>
    </row>
    <row r="84" spans="1:10" x14ac:dyDescent="0.25">
      <c r="A84" s="968" t="s">
        <v>152</v>
      </c>
      <c r="B84" s="968"/>
      <c r="C84" s="968"/>
      <c r="D84" s="968"/>
      <c r="E84" s="968"/>
      <c r="F84" s="968"/>
      <c r="G84" s="968"/>
      <c r="H84" s="968"/>
      <c r="I84" s="363"/>
      <c r="J84" s="356"/>
    </row>
    <row r="85" spans="1:10" x14ac:dyDescent="0.25">
      <c r="A85" s="970"/>
      <c r="B85" s="970"/>
      <c r="C85" s="970"/>
      <c r="D85" s="970"/>
      <c r="E85" s="970"/>
      <c r="F85" s="970"/>
      <c r="G85" s="970"/>
      <c r="H85" s="970"/>
      <c r="I85" s="363"/>
      <c r="J85" s="356"/>
    </row>
    <row r="86" spans="1:10" ht="27" customHeight="1" x14ac:dyDescent="0.25">
      <c r="A86" s="40"/>
      <c r="B86" s="204" t="s">
        <v>153</v>
      </c>
      <c r="C86" s="204" t="s">
        <v>154</v>
      </c>
      <c r="D86" s="205" t="s">
        <v>1050</v>
      </c>
      <c r="E86" s="205" t="s">
        <v>1051</v>
      </c>
      <c r="F86" s="205" t="s">
        <v>716</v>
      </c>
      <c r="G86" s="289" t="s">
        <v>155</v>
      </c>
      <c r="H86" s="434" t="s">
        <v>717</v>
      </c>
      <c r="I86" s="452"/>
    </row>
    <row r="87" spans="1:10" ht="18.75" customHeight="1" x14ac:dyDescent="0.25">
      <c r="A87" s="34" t="s">
        <v>718</v>
      </c>
      <c r="B87" s="371">
        <f>SUM(B88:B97)</f>
        <v>4328.6400000000003</v>
      </c>
      <c r="C87" s="336">
        <v>1</v>
      </c>
      <c r="D87" s="336">
        <v>0</v>
      </c>
      <c r="E87" s="336">
        <v>1</v>
      </c>
      <c r="F87" s="371">
        <f>SUM(F88:F97)</f>
        <v>118.51000000000002</v>
      </c>
      <c r="G87" s="370">
        <v>1</v>
      </c>
      <c r="H87" s="386">
        <f>F87/B87</f>
        <v>2.7378114142086199E-2</v>
      </c>
      <c r="J87" s="122"/>
    </row>
    <row r="88" spans="1:10" x14ac:dyDescent="0.25">
      <c r="A88" s="42" t="s">
        <v>156</v>
      </c>
      <c r="B88" s="372">
        <v>1.44</v>
      </c>
      <c r="C88" s="374">
        <f t="shared" ref="C88:C97" si="5">B88/$B$87</f>
        <v>3.3266799733865598E-4</v>
      </c>
      <c r="D88" s="382">
        <v>0</v>
      </c>
      <c r="E88" s="382">
        <v>1</v>
      </c>
      <c r="F88" s="373">
        <v>1.44</v>
      </c>
      <c r="G88" s="374">
        <v>1.2E-2</v>
      </c>
      <c r="H88" s="373">
        <v>1</v>
      </c>
    </row>
    <row r="89" spans="1:10" ht="18.75" customHeight="1" x14ac:dyDescent="0.25">
      <c r="A89" s="268" t="s">
        <v>157</v>
      </c>
      <c r="B89" s="375">
        <v>75.150000000000006</v>
      </c>
      <c r="C89" s="377">
        <f t="shared" si="5"/>
        <v>1.7361111111111112E-2</v>
      </c>
      <c r="D89" s="387">
        <v>0</v>
      </c>
      <c r="E89" s="388">
        <v>1</v>
      </c>
      <c r="F89" s="376">
        <v>27.45</v>
      </c>
      <c r="G89" s="377">
        <v>0.23200000000000001</v>
      </c>
      <c r="H89" s="376">
        <v>0.37</v>
      </c>
    </row>
    <row r="90" spans="1:10" x14ac:dyDescent="0.25">
      <c r="A90" s="42" t="s">
        <v>158</v>
      </c>
      <c r="B90" s="372">
        <v>7.81</v>
      </c>
      <c r="C90" s="374">
        <f t="shared" si="5"/>
        <v>1.8042618466770162E-3</v>
      </c>
      <c r="D90" s="389">
        <v>0</v>
      </c>
      <c r="E90" s="390">
        <v>1</v>
      </c>
      <c r="F90" s="373">
        <v>0.8</v>
      </c>
      <c r="G90" s="374">
        <v>7.0000000000000001E-3</v>
      </c>
      <c r="H90" s="373">
        <v>0.1</v>
      </c>
    </row>
    <row r="91" spans="1:10" x14ac:dyDescent="0.25">
      <c r="A91" s="268" t="s">
        <v>159</v>
      </c>
      <c r="B91" s="375">
        <v>192.43</v>
      </c>
      <c r="C91" s="377">
        <f t="shared" si="5"/>
        <v>4.4455071338803873E-2</v>
      </c>
      <c r="D91" s="1114">
        <v>0</v>
      </c>
      <c r="E91" s="383">
        <v>1</v>
      </c>
      <c r="F91" s="376">
        <v>19.28</v>
      </c>
      <c r="G91" s="377">
        <v>0.16300000000000001</v>
      </c>
      <c r="H91" s="376">
        <v>0.1</v>
      </c>
    </row>
    <row r="92" spans="1:10" x14ac:dyDescent="0.25">
      <c r="A92" s="35" t="s">
        <v>160</v>
      </c>
      <c r="B92" s="372">
        <v>606.42999999999995</v>
      </c>
      <c r="C92" s="374">
        <f t="shared" si="5"/>
        <v>0.14009712057366747</v>
      </c>
      <c r="D92" s="1115">
        <v>0</v>
      </c>
      <c r="E92" s="384">
        <v>1</v>
      </c>
      <c r="F92" s="373">
        <v>9.89</v>
      </c>
      <c r="G92" s="374">
        <v>8.3000000000000004E-2</v>
      </c>
      <c r="H92" s="373">
        <v>0.02</v>
      </c>
    </row>
    <row r="93" spans="1:10" x14ac:dyDescent="0.25">
      <c r="A93" s="315" t="s">
        <v>161</v>
      </c>
      <c r="B93" s="375">
        <v>109.53</v>
      </c>
      <c r="C93" s="377">
        <f t="shared" si="5"/>
        <v>2.5303559547571523E-2</v>
      </c>
      <c r="D93" s="387">
        <v>0</v>
      </c>
      <c r="E93" s="383">
        <v>1</v>
      </c>
      <c r="F93" s="376">
        <v>53.01</v>
      </c>
      <c r="G93" s="377">
        <v>0.44700000000000001</v>
      </c>
      <c r="H93" s="376">
        <v>0.48</v>
      </c>
    </row>
    <row r="94" spans="1:10" x14ac:dyDescent="0.25">
      <c r="A94" s="35" t="s">
        <v>162</v>
      </c>
      <c r="B94" s="372">
        <v>24.35</v>
      </c>
      <c r="C94" s="374">
        <f t="shared" si="5"/>
        <v>5.6253234272196345E-3</v>
      </c>
      <c r="D94" s="229">
        <v>0</v>
      </c>
      <c r="E94" s="229">
        <v>1</v>
      </c>
      <c r="F94" s="373">
        <v>0.28999999999999998</v>
      </c>
      <c r="G94" s="374">
        <v>2E-3</v>
      </c>
      <c r="H94" s="373">
        <v>0.01</v>
      </c>
    </row>
    <row r="95" spans="1:10" x14ac:dyDescent="0.25">
      <c r="A95" s="315" t="s">
        <v>163</v>
      </c>
      <c r="B95" s="375">
        <v>910.83</v>
      </c>
      <c r="C95" s="377">
        <f t="shared" si="5"/>
        <v>0.21041943889997783</v>
      </c>
      <c r="D95" s="391">
        <v>0</v>
      </c>
      <c r="E95" s="391">
        <v>1</v>
      </c>
      <c r="F95" s="376">
        <v>0</v>
      </c>
      <c r="G95" s="377">
        <v>0</v>
      </c>
      <c r="H95" s="376">
        <v>0</v>
      </c>
    </row>
    <row r="96" spans="1:10" x14ac:dyDescent="0.25">
      <c r="A96" s="324" t="s">
        <v>164</v>
      </c>
      <c r="B96" s="372">
        <v>704.51</v>
      </c>
      <c r="C96" s="374">
        <f t="shared" si="5"/>
        <v>0.16275550750351148</v>
      </c>
      <c r="D96" s="229">
        <v>0</v>
      </c>
      <c r="E96" s="229">
        <v>1</v>
      </c>
      <c r="F96" s="373">
        <v>1.2</v>
      </c>
      <c r="G96" s="374">
        <v>0.01</v>
      </c>
      <c r="H96" s="373">
        <v>0</v>
      </c>
    </row>
    <row r="97" spans="1:10" x14ac:dyDescent="0.25">
      <c r="A97" s="378" t="s">
        <v>165</v>
      </c>
      <c r="B97" s="379">
        <v>1696.16</v>
      </c>
      <c r="C97" s="381">
        <f t="shared" si="5"/>
        <v>0.39184593775412135</v>
      </c>
      <c r="D97" s="385">
        <v>0</v>
      </c>
      <c r="E97" s="385">
        <v>1</v>
      </c>
      <c r="F97" s="380">
        <v>5.15</v>
      </c>
      <c r="G97" s="381">
        <v>4.2999999999999997E-2</v>
      </c>
      <c r="H97" s="380">
        <v>0</v>
      </c>
    </row>
    <row r="98" spans="1:10" x14ac:dyDescent="0.25">
      <c r="A98" s="975"/>
      <c r="B98" s="975"/>
      <c r="C98" s="975"/>
      <c r="D98" s="975"/>
      <c r="E98" s="975"/>
      <c r="F98" s="975"/>
      <c r="G98" s="975"/>
      <c r="H98" s="975"/>
    </row>
    <row r="99" spans="1:10" ht="217.5" customHeight="1" x14ac:dyDescent="0.25">
      <c r="A99" s="967" t="s">
        <v>526</v>
      </c>
      <c r="B99" s="967"/>
      <c r="C99" s="967"/>
      <c r="D99" s="967"/>
      <c r="E99" s="967"/>
      <c r="F99" s="967"/>
      <c r="G99" s="967"/>
      <c r="H99" s="967"/>
      <c r="I99" s="61"/>
      <c r="J99" s="61"/>
    </row>
    <row r="101" spans="1:10" x14ac:dyDescent="0.25">
      <c r="A101" s="968" t="s">
        <v>166</v>
      </c>
      <c r="B101" s="968"/>
      <c r="C101" s="968"/>
      <c r="D101" s="968"/>
      <c r="E101" s="968"/>
      <c r="F101" s="968"/>
      <c r="G101" s="968"/>
      <c r="H101" s="969"/>
      <c r="I101" s="356"/>
      <c r="J101" s="356"/>
    </row>
    <row r="102" spans="1:10" x14ac:dyDescent="0.25">
      <c r="A102" s="970"/>
      <c r="B102" s="970"/>
      <c r="C102" s="970"/>
      <c r="D102" s="970"/>
      <c r="E102" s="970"/>
      <c r="F102" s="970"/>
      <c r="G102" s="970"/>
      <c r="H102" s="971"/>
      <c r="I102" s="356"/>
      <c r="J102" s="356"/>
    </row>
    <row r="103" spans="1:10" ht="33" customHeight="1" x14ac:dyDescent="0.25">
      <c r="A103" s="40"/>
      <c r="B103" s="204" t="s">
        <v>719</v>
      </c>
      <c r="C103" s="435" t="s">
        <v>720</v>
      </c>
      <c r="D103" s="205" t="s">
        <v>721</v>
      </c>
      <c r="E103" s="205" t="s">
        <v>722</v>
      </c>
      <c r="F103" s="205" t="s">
        <v>723</v>
      </c>
      <c r="G103" s="289" t="s">
        <v>724</v>
      </c>
      <c r="H103" s="369" t="s">
        <v>725</v>
      </c>
      <c r="I103" s="357"/>
      <c r="J103" s="357"/>
    </row>
    <row r="104" spans="1:10" x14ac:dyDescent="0.25">
      <c r="A104" s="34" t="s">
        <v>726</v>
      </c>
      <c r="B104" s="371">
        <v>2405.7399999999998</v>
      </c>
      <c r="C104" s="336">
        <v>1</v>
      </c>
      <c r="D104" s="336">
        <v>0</v>
      </c>
      <c r="E104" s="336">
        <v>1</v>
      </c>
      <c r="F104" s="371">
        <v>1503.97</v>
      </c>
      <c r="G104" s="370">
        <v>1</v>
      </c>
      <c r="H104" s="386">
        <f>F104/B104</f>
        <v>0.62515899473758596</v>
      </c>
      <c r="I104" s="436"/>
    </row>
    <row r="105" spans="1:10" x14ac:dyDescent="0.25">
      <c r="A105" s="42" t="s">
        <v>727</v>
      </c>
      <c r="B105" s="372">
        <v>6.9</v>
      </c>
      <c r="C105" s="374">
        <f>B105/$B$104</f>
        <v>2.8681403642953941E-3</v>
      </c>
      <c r="D105" s="382">
        <v>0</v>
      </c>
      <c r="E105" s="382">
        <v>1</v>
      </c>
      <c r="F105" s="373">
        <v>128.1</v>
      </c>
      <c r="G105" s="374">
        <f>F105/$F$104</f>
        <v>8.5174571301289248E-2</v>
      </c>
      <c r="H105" s="373">
        <f t="shared" ref="H105:H114" si="6">F105/B105</f>
        <v>18.565217391304348</v>
      </c>
      <c r="I105" s="436"/>
    </row>
    <row r="106" spans="1:10" x14ac:dyDescent="0.25">
      <c r="A106" s="268" t="s">
        <v>728</v>
      </c>
      <c r="B106" s="375">
        <v>260.87</v>
      </c>
      <c r="C106" s="377">
        <f t="shared" ref="C106:C114" si="7">B106/$B$104</f>
        <v>0.10843648939619412</v>
      </c>
      <c r="D106" s="387">
        <v>0</v>
      </c>
      <c r="E106" s="388">
        <v>1</v>
      </c>
      <c r="F106" s="376">
        <v>348.05</v>
      </c>
      <c r="G106" s="377">
        <f t="shared" ref="G106:G114" si="8">F106/$F$104</f>
        <v>0.23142083951142642</v>
      </c>
      <c r="H106" s="376">
        <f t="shared" si="6"/>
        <v>1.3341894430175949</v>
      </c>
      <c r="I106" s="436"/>
    </row>
    <row r="107" spans="1:10" x14ac:dyDescent="0.25">
      <c r="A107" s="42" t="s">
        <v>729</v>
      </c>
      <c r="B107" s="372">
        <v>2.75</v>
      </c>
      <c r="C107" s="374">
        <f t="shared" si="7"/>
        <v>1.1430994205525119E-3</v>
      </c>
      <c r="D107" s="389">
        <v>0</v>
      </c>
      <c r="E107" s="390">
        <v>1</v>
      </c>
      <c r="F107" s="373">
        <v>1.1000000000000001</v>
      </c>
      <c r="G107" s="374">
        <f t="shared" si="8"/>
        <v>7.3139756777063373E-4</v>
      </c>
      <c r="H107" s="373">
        <f t="shared" si="6"/>
        <v>0.4</v>
      </c>
      <c r="I107" s="436"/>
    </row>
    <row r="108" spans="1:10" x14ac:dyDescent="0.25">
      <c r="A108" s="268" t="s">
        <v>730</v>
      </c>
      <c r="B108" s="375">
        <v>256.57</v>
      </c>
      <c r="C108" s="377">
        <f t="shared" si="7"/>
        <v>0.10664909757496654</v>
      </c>
      <c r="D108" s="1114">
        <v>0</v>
      </c>
      <c r="E108" s="383">
        <v>1</v>
      </c>
      <c r="F108" s="376">
        <v>93.75</v>
      </c>
      <c r="G108" s="377">
        <f t="shared" si="8"/>
        <v>6.2335019980451739E-2</v>
      </c>
      <c r="H108" s="376">
        <f t="shared" si="6"/>
        <v>0.36539735744631097</v>
      </c>
      <c r="I108" s="436"/>
    </row>
    <row r="109" spans="1:10" x14ac:dyDescent="0.25">
      <c r="A109" s="35" t="s">
        <v>731</v>
      </c>
      <c r="B109" s="372">
        <v>1286.49</v>
      </c>
      <c r="C109" s="374">
        <f t="shared" si="7"/>
        <v>0.53475853583512767</v>
      </c>
      <c r="D109" s="1115">
        <v>0</v>
      </c>
      <c r="E109" s="384">
        <v>1</v>
      </c>
      <c r="F109" s="373">
        <v>87.67</v>
      </c>
      <c r="G109" s="374">
        <f t="shared" si="8"/>
        <v>5.8292386151319507E-2</v>
      </c>
      <c r="H109" s="373">
        <f t="shared" si="6"/>
        <v>6.8146662624660903E-2</v>
      </c>
      <c r="I109" s="436"/>
    </row>
    <row r="110" spans="1:10" x14ac:dyDescent="0.25">
      <c r="A110" s="315" t="s">
        <v>732</v>
      </c>
      <c r="B110" s="375">
        <v>80.64</v>
      </c>
      <c r="C110" s="377">
        <f t="shared" si="7"/>
        <v>3.3519831735765296E-2</v>
      </c>
      <c r="D110" s="387">
        <v>0</v>
      </c>
      <c r="E110" s="383">
        <v>1</v>
      </c>
      <c r="F110" s="376">
        <v>808.14</v>
      </c>
      <c r="G110" s="377">
        <f t="shared" si="8"/>
        <v>0.5373378458346908</v>
      </c>
      <c r="H110" s="376">
        <f t="shared" si="6"/>
        <v>10.021577380952381</v>
      </c>
      <c r="I110" s="436"/>
    </row>
    <row r="111" spans="1:10" x14ac:dyDescent="0.25">
      <c r="A111" s="35" t="s">
        <v>733</v>
      </c>
      <c r="B111" s="372">
        <v>29.73</v>
      </c>
      <c r="C111" s="374">
        <f t="shared" si="7"/>
        <v>1.2357943917464066E-2</v>
      </c>
      <c r="D111" s="229">
        <v>0</v>
      </c>
      <c r="E111" s="229">
        <v>1</v>
      </c>
      <c r="F111" s="373">
        <v>9.4499999999999993</v>
      </c>
      <c r="G111" s="374">
        <f t="shared" si="8"/>
        <v>6.2833700140295344E-3</v>
      </c>
      <c r="H111" s="373">
        <f t="shared" si="6"/>
        <v>0.31786074672048431</v>
      </c>
      <c r="I111" s="436"/>
    </row>
    <row r="112" spans="1:10" x14ac:dyDescent="0.25">
      <c r="A112" s="315" t="s">
        <v>734</v>
      </c>
      <c r="B112" s="375">
        <v>24.69</v>
      </c>
      <c r="C112" s="377">
        <f t="shared" si="7"/>
        <v>1.0262954433978736E-2</v>
      </c>
      <c r="D112" s="391">
        <v>0</v>
      </c>
      <c r="E112" s="391">
        <v>1</v>
      </c>
      <c r="F112" s="376">
        <v>0</v>
      </c>
      <c r="G112" s="377">
        <f t="shared" si="8"/>
        <v>0</v>
      </c>
      <c r="H112" s="376">
        <f t="shared" si="6"/>
        <v>0</v>
      </c>
      <c r="I112" s="436"/>
    </row>
    <row r="113" spans="1:10" x14ac:dyDescent="0.25">
      <c r="A113" s="324" t="s">
        <v>735</v>
      </c>
      <c r="B113" s="372">
        <v>20.68</v>
      </c>
      <c r="C113" s="374">
        <f t="shared" si="7"/>
        <v>8.5961076425548899E-3</v>
      </c>
      <c r="D113" s="229">
        <v>0</v>
      </c>
      <c r="E113" s="229">
        <v>1</v>
      </c>
      <c r="F113" s="373">
        <v>1.1499999999999999</v>
      </c>
      <c r="G113" s="374">
        <f t="shared" si="8"/>
        <v>7.6464291176020786E-4</v>
      </c>
      <c r="H113" s="373">
        <f t="shared" si="6"/>
        <v>5.5609284332688587E-2</v>
      </c>
      <c r="I113" s="436"/>
    </row>
    <row r="114" spans="1:10" x14ac:dyDescent="0.25">
      <c r="A114" s="378" t="s">
        <v>736</v>
      </c>
      <c r="B114" s="379">
        <v>436.42</v>
      </c>
      <c r="C114" s="381">
        <f t="shared" si="7"/>
        <v>0.18140779967910084</v>
      </c>
      <c r="D114" s="385">
        <v>0</v>
      </c>
      <c r="E114" s="385">
        <v>1</v>
      </c>
      <c r="F114" s="380">
        <v>26.55</v>
      </c>
      <c r="G114" s="381">
        <f t="shared" si="8"/>
        <v>1.7653277658463931E-2</v>
      </c>
      <c r="H114" s="380">
        <f t="shared" si="6"/>
        <v>6.0835892030612709E-2</v>
      </c>
      <c r="I114" s="436"/>
    </row>
    <row r="115" spans="1:10" x14ac:dyDescent="0.25">
      <c r="A115" s="975"/>
      <c r="B115" s="975"/>
      <c r="C115" s="975"/>
      <c r="D115" s="975"/>
      <c r="E115" s="975"/>
      <c r="F115" s="975"/>
      <c r="G115" s="975"/>
      <c r="H115" s="975"/>
    </row>
    <row r="116" spans="1:10" ht="231" customHeight="1" x14ac:dyDescent="0.25">
      <c r="A116" s="967" t="s">
        <v>527</v>
      </c>
      <c r="B116" s="967"/>
      <c r="C116" s="967"/>
      <c r="D116" s="967"/>
      <c r="E116" s="967"/>
      <c r="F116" s="967"/>
      <c r="G116" s="967"/>
      <c r="H116" s="967"/>
      <c r="I116" s="61"/>
      <c r="J116" s="61"/>
    </row>
    <row r="117" spans="1:10" ht="15.75" customHeight="1" x14ac:dyDescent="0.25"/>
    <row r="118" spans="1:10" ht="15.75" customHeight="1" x14ac:dyDescent="0.25">
      <c r="A118" s="968" t="s">
        <v>1039</v>
      </c>
      <c r="B118" s="968"/>
      <c r="C118" s="968"/>
      <c r="D118" s="968"/>
      <c r="E118" s="968"/>
      <c r="F118" s="968"/>
      <c r="G118" s="968"/>
      <c r="H118" s="968"/>
      <c r="I118" s="968"/>
      <c r="J118" s="968"/>
    </row>
    <row r="119" spans="1:10" ht="15.75" customHeight="1" x14ac:dyDescent="0.25">
      <c r="A119" s="970"/>
      <c r="B119" s="970"/>
      <c r="C119" s="970"/>
      <c r="D119" s="970"/>
      <c r="E119" s="970"/>
      <c r="F119" s="970"/>
      <c r="G119" s="970"/>
      <c r="H119" s="970"/>
      <c r="I119" s="970"/>
      <c r="J119" s="970"/>
    </row>
    <row r="120" spans="1:10" ht="41.25" customHeight="1" thickBot="1" x14ac:dyDescent="0.3">
      <c r="A120" s="273" t="s">
        <v>167</v>
      </c>
      <c r="B120" s="994" t="s">
        <v>737</v>
      </c>
      <c r="C120" s="995"/>
      <c r="D120" s="274" t="s">
        <v>168</v>
      </c>
      <c r="E120" s="274" t="s">
        <v>169</v>
      </c>
      <c r="F120" s="274" t="s">
        <v>170</v>
      </c>
      <c r="G120" s="274" t="s">
        <v>1036</v>
      </c>
      <c r="H120" s="273" t="s">
        <v>1037</v>
      </c>
      <c r="I120" s="274" t="s">
        <v>1038</v>
      </c>
      <c r="J120" s="275" t="s">
        <v>171</v>
      </c>
    </row>
    <row r="121" spans="1:10" ht="20.25" customHeight="1" x14ac:dyDescent="0.25">
      <c r="A121" s="159" t="s">
        <v>172</v>
      </c>
      <c r="B121" s="989" t="s">
        <v>738</v>
      </c>
      <c r="C121" s="990"/>
      <c r="D121" s="160">
        <v>52134713129.003296</v>
      </c>
      <c r="E121" s="161">
        <v>0.72885209468571333</v>
      </c>
      <c r="F121" s="161">
        <v>0.27114790531428673</v>
      </c>
      <c r="G121" s="162">
        <v>71657.422773932136</v>
      </c>
      <c r="H121" s="162">
        <v>23463.993829021449</v>
      </c>
      <c r="I121" s="162">
        <v>133118.00669649901</v>
      </c>
      <c r="J121" s="242">
        <v>3.5032441982827529</v>
      </c>
    </row>
    <row r="122" spans="1:10" ht="15.75" customHeight="1" x14ac:dyDescent="0.25">
      <c r="A122" s="142" t="s">
        <v>739</v>
      </c>
      <c r="B122" s="143" t="s">
        <v>173</v>
      </c>
      <c r="C122" s="157"/>
      <c r="D122" s="144">
        <v>15773947951.347069</v>
      </c>
      <c r="E122" s="149">
        <v>0.59643219544574022</v>
      </c>
      <c r="F122" s="149">
        <v>0.40356780455425983</v>
      </c>
      <c r="G122" s="163">
        <v>50010.665669393486</v>
      </c>
      <c r="H122" s="163">
        <v>11354.558622603599</v>
      </c>
      <c r="I122" s="163">
        <v>65428.790235470588</v>
      </c>
      <c r="J122" s="243">
        <v>6.9545239683845779</v>
      </c>
    </row>
    <row r="123" spans="1:10" ht="15.75" customHeight="1" x14ac:dyDescent="0.25">
      <c r="A123" s="164" t="s">
        <v>740</v>
      </c>
      <c r="B123" s="165" t="s">
        <v>174</v>
      </c>
      <c r="C123" s="166"/>
      <c r="D123" s="167">
        <v>7741139928.0123377</v>
      </c>
      <c r="E123" s="168">
        <v>0.61519067828708818</v>
      </c>
      <c r="F123" s="168">
        <v>0.38480932171291182</v>
      </c>
      <c r="G123" s="169">
        <v>21581.805640925748</v>
      </c>
      <c r="H123" s="169">
        <v>11792.252822361688</v>
      </c>
      <c r="I123" s="169">
        <v>37798.319349854282</v>
      </c>
      <c r="J123" s="244">
        <v>7.9370264210520514</v>
      </c>
    </row>
    <row r="124" spans="1:10" ht="15.75" customHeight="1" x14ac:dyDescent="0.25">
      <c r="A124" s="142" t="s">
        <v>741</v>
      </c>
      <c r="B124" s="143" t="s">
        <v>175</v>
      </c>
      <c r="C124" s="157"/>
      <c r="D124" s="144">
        <v>23541268365.619102</v>
      </c>
      <c r="E124" s="149">
        <v>1.0000000000000002</v>
      </c>
      <c r="F124" s="149">
        <v>0</v>
      </c>
      <c r="G124" s="163">
        <v>72.783233227323549</v>
      </c>
      <c r="H124" s="143">
        <v>474.80715870293017</v>
      </c>
      <c r="I124" s="163">
        <v>29877.753792844946</v>
      </c>
      <c r="J124" s="243">
        <v>1.269164996924294</v>
      </c>
    </row>
    <row r="125" spans="1:10" ht="15.75" customHeight="1" x14ac:dyDescent="0.25">
      <c r="A125" s="164" t="s">
        <v>742</v>
      </c>
      <c r="B125" s="165" t="s">
        <v>176</v>
      </c>
      <c r="C125" s="166"/>
      <c r="D125" s="167">
        <v>1985396242.5722363</v>
      </c>
      <c r="E125" s="168">
        <v>0</v>
      </c>
      <c r="F125" s="168">
        <v>1</v>
      </c>
      <c r="G125" s="170"/>
      <c r="H125" s="170"/>
      <c r="I125" s="170"/>
      <c r="J125" s="581" t="s">
        <v>177</v>
      </c>
    </row>
    <row r="126" spans="1:10" ht="15.75" customHeight="1" x14ac:dyDescent="0.25">
      <c r="A126" s="142" t="s">
        <v>743</v>
      </c>
      <c r="B126" s="143" t="s">
        <v>178</v>
      </c>
      <c r="C126" s="157"/>
      <c r="D126" s="180">
        <v>3092960641.4525442</v>
      </c>
      <c r="E126" s="181"/>
      <c r="F126" s="181"/>
      <c r="G126" s="252">
        <v>46.71465777134766</v>
      </c>
      <c r="H126" s="143">
        <v>187.12620421555539</v>
      </c>
      <c r="I126" s="250">
        <v>13.143318329177418</v>
      </c>
      <c r="J126" s="243"/>
    </row>
    <row r="127" spans="1:10" ht="15.75" customHeight="1" x14ac:dyDescent="0.25">
      <c r="A127" s="164" t="s">
        <v>744</v>
      </c>
      <c r="B127" s="171" t="s">
        <v>179</v>
      </c>
      <c r="C127" s="172"/>
      <c r="D127" s="173">
        <v>271188090.91660142</v>
      </c>
      <c r="E127" s="174"/>
      <c r="F127" s="174"/>
      <c r="G127" s="175"/>
      <c r="H127" s="175"/>
      <c r="I127" s="175"/>
      <c r="J127" s="245"/>
    </row>
    <row r="128" spans="1:10" ht="15.75" customHeight="1" thickBot="1" x14ac:dyDescent="0.3">
      <c r="A128" s="146" t="s">
        <v>745</v>
      </c>
      <c r="B128" s="154" t="s">
        <v>180</v>
      </c>
      <c r="C128" s="203"/>
      <c r="D128" s="183">
        <v>2567298724.0499105</v>
      </c>
      <c r="E128" s="155"/>
      <c r="F128" s="155"/>
      <c r="G128" s="155"/>
      <c r="H128" s="155"/>
      <c r="I128" s="155"/>
      <c r="J128" s="246"/>
    </row>
    <row r="129" spans="1:10" ht="15.75" customHeight="1" thickBot="1" x14ac:dyDescent="0.3">
      <c r="A129" s="176" t="s">
        <v>746</v>
      </c>
      <c r="B129" s="177" t="s">
        <v>747</v>
      </c>
      <c r="C129" s="178"/>
      <c r="D129" s="179" t="s">
        <v>748</v>
      </c>
      <c r="E129" s="179" t="s">
        <v>749</v>
      </c>
      <c r="F129" s="179" t="s">
        <v>750</v>
      </c>
      <c r="G129" s="179" t="s">
        <v>751</v>
      </c>
      <c r="H129" s="179" t="s">
        <v>752</v>
      </c>
      <c r="I129" s="179" t="s">
        <v>753</v>
      </c>
      <c r="J129" s="247" t="s">
        <v>754</v>
      </c>
    </row>
    <row r="130" spans="1:10" ht="15.75" customHeight="1" x14ac:dyDescent="0.25">
      <c r="A130" s="184" t="s">
        <v>181</v>
      </c>
      <c r="B130" s="987" t="s">
        <v>182</v>
      </c>
      <c r="C130" s="988"/>
      <c r="D130" s="185">
        <v>24030268860.448387</v>
      </c>
      <c r="E130" s="186">
        <v>0.66184970410339006</v>
      </c>
      <c r="F130" s="186">
        <v>0.33815029589660994</v>
      </c>
      <c r="G130" s="198">
        <v>4451.0053144459052</v>
      </c>
      <c r="H130" s="198">
        <v>9310.2638106273498</v>
      </c>
      <c r="I130" s="198">
        <v>31430.79621119596</v>
      </c>
      <c r="J130" s="248">
        <v>1.9762294816253843</v>
      </c>
    </row>
    <row r="131" spans="1:10" ht="15.75" customHeight="1" x14ac:dyDescent="0.25">
      <c r="A131" s="187" t="s">
        <v>755</v>
      </c>
      <c r="B131" s="985" t="s">
        <v>183</v>
      </c>
      <c r="C131" s="986"/>
      <c r="D131" s="188">
        <v>15904426334.812674</v>
      </c>
      <c r="E131" s="189"/>
      <c r="F131" s="189"/>
      <c r="G131" s="189"/>
      <c r="H131" s="189"/>
      <c r="I131" s="189"/>
      <c r="J131" s="244"/>
    </row>
    <row r="132" spans="1:10" ht="15.75" customHeight="1" x14ac:dyDescent="0.25">
      <c r="A132" s="147" t="s">
        <v>756</v>
      </c>
      <c r="B132" s="148" t="s">
        <v>757</v>
      </c>
      <c r="C132" s="158"/>
      <c r="D132" s="144">
        <v>3686055259.206892</v>
      </c>
      <c r="E132" s="149">
        <v>0.1008799700778259</v>
      </c>
      <c r="F132" s="149">
        <v>0.8991200299221741</v>
      </c>
      <c r="G132" s="250">
        <v>688.55557073427235</v>
      </c>
      <c r="H132" s="163">
        <v>1829.2154404262724</v>
      </c>
      <c r="I132" s="163">
        <v>2636.0358578637197</v>
      </c>
      <c r="J132" s="243">
        <v>7.0889926697346031</v>
      </c>
    </row>
    <row r="133" spans="1:10" ht="15.75" customHeight="1" x14ac:dyDescent="0.25">
      <c r="A133" s="187" t="s">
        <v>758</v>
      </c>
      <c r="B133" s="165" t="s">
        <v>759</v>
      </c>
      <c r="C133" s="166"/>
      <c r="D133" s="190">
        <v>4156715573.3338857</v>
      </c>
      <c r="E133" s="168">
        <v>0.6280597993869903</v>
      </c>
      <c r="F133" s="168">
        <v>0.3719402006130097</v>
      </c>
      <c r="G133" s="191">
        <v>3719.470388631732</v>
      </c>
      <c r="H133" s="191">
        <v>7297.7112283934339</v>
      </c>
      <c r="I133" s="191">
        <v>12215.616467597863</v>
      </c>
      <c r="J133" s="244">
        <v>4.679118932019537</v>
      </c>
    </row>
    <row r="134" spans="1:10" ht="15.75" customHeight="1" x14ac:dyDescent="0.25">
      <c r="A134" s="147" t="s">
        <v>760</v>
      </c>
      <c r="B134" s="143" t="s">
        <v>761</v>
      </c>
      <c r="C134" s="157"/>
      <c r="D134" s="144">
        <v>12919894391.589579</v>
      </c>
      <c r="E134" s="149">
        <v>1</v>
      </c>
      <c r="F134" s="149">
        <v>0</v>
      </c>
      <c r="G134" s="143">
        <v>0</v>
      </c>
      <c r="H134" s="143">
        <v>0</v>
      </c>
      <c r="I134" s="163">
        <v>16579.143885734407</v>
      </c>
      <c r="J134" s="243">
        <v>1.2832259601538909</v>
      </c>
    </row>
    <row r="135" spans="1:10" ht="15.75" customHeight="1" x14ac:dyDescent="0.25">
      <c r="A135" s="187" t="s">
        <v>762</v>
      </c>
      <c r="B135" s="165" t="s">
        <v>763</v>
      </c>
      <c r="C135" s="166"/>
      <c r="D135" s="192">
        <v>1592013851.3137701</v>
      </c>
      <c r="E135" s="193">
        <v>0</v>
      </c>
      <c r="F135" s="193">
        <v>1</v>
      </c>
      <c r="G135" s="194"/>
      <c r="H135" s="165"/>
      <c r="I135" s="165"/>
      <c r="J135" s="581" t="s">
        <v>764</v>
      </c>
    </row>
    <row r="136" spans="1:10" ht="15.75" customHeight="1" x14ac:dyDescent="0.25">
      <c r="A136" s="147" t="s">
        <v>765</v>
      </c>
      <c r="B136" s="143" t="s">
        <v>766</v>
      </c>
      <c r="C136" s="157"/>
      <c r="D136" s="150">
        <v>1675589785.0042632</v>
      </c>
      <c r="E136" s="151"/>
      <c r="F136" s="151"/>
      <c r="G136" s="253">
        <v>42.97935507990087</v>
      </c>
      <c r="H136" s="145">
        <v>183.337141807644</v>
      </c>
      <c r="I136" s="251">
        <v>-2.9103830456733704E-11</v>
      </c>
      <c r="J136" s="243"/>
    </row>
    <row r="137" spans="1:10" ht="15.75" customHeight="1" x14ac:dyDescent="0.25">
      <c r="A137" s="187" t="s">
        <v>767</v>
      </c>
      <c r="B137" s="171" t="s">
        <v>768</v>
      </c>
      <c r="C137" s="172"/>
      <c r="D137" s="195">
        <v>2016849.8722286627</v>
      </c>
      <c r="E137" s="196"/>
      <c r="F137" s="196"/>
      <c r="G137" s="197"/>
      <c r="H137" s="189"/>
      <c r="I137" s="189"/>
      <c r="J137" s="244"/>
    </row>
    <row r="138" spans="1:10" ht="15.75" customHeight="1" thickBot="1" x14ac:dyDescent="0.3">
      <c r="A138" s="152" t="s">
        <v>769</v>
      </c>
      <c r="B138" s="154" t="s">
        <v>770</v>
      </c>
      <c r="C138" s="182"/>
      <c r="D138" s="153">
        <v>1670304678.7633507</v>
      </c>
      <c r="E138" s="154"/>
      <c r="F138" s="154"/>
      <c r="G138" s="155"/>
      <c r="H138" s="155"/>
      <c r="I138" s="155"/>
      <c r="J138" s="246"/>
    </row>
    <row r="139" spans="1:10" ht="15.75" customHeight="1" thickBot="1" x14ac:dyDescent="0.3">
      <c r="A139" s="179" t="s">
        <v>771</v>
      </c>
      <c r="B139" s="199" t="s">
        <v>772</v>
      </c>
      <c r="C139" s="200"/>
      <c r="D139" s="179" t="s">
        <v>773</v>
      </c>
      <c r="E139" s="179" t="s">
        <v>774</v>
      </c>
      <c r="F139" s="179" t="s">
        <v>775</v>
      </c>
      <c r="G139" s="179" t="s">
        <v>776</v>
      </c>
      <c r="H139" s="179" t="s">
        <v>777</v>
      </c>
      <c r="I139" s="179" t="s">
        <v>778</v>
      </c>
      <c r="J139" s="249" t="s">
        <v>779</v>
      </c>
    </row>
    <row r="140" spans="1:10" ht="15.75" customHeight="1" x14ac:dyDescent="0.25">
      <c r="A140" s="184" t="s">
        <v>184</v>
      </c>
      <c r="B140" s="987" t="s">
        <v>185</v>
      </c>
      <c r="C140" s="988"/>
      <c r="D140" s="185">
        <v>7572073314.2709837</v>
      </c>
      <c r="E140" s="186">
        <v>0.60708634396636763</v>
      </c>
      <c r="F140" s="186">
        <v>0.39291365603363237</v>
      </c>
      <c r="G140" s="198">
        <v>16623.958283548491</v>
      </c>
      <c r="H140" s="198">
        <v>3216.8950202316469</v>
      </c>
      <c r="I140" s="198">
        <v>23085.886099073748</v>
      </c>
      <c r="J140" s="248">
        <v>5.0220528019361721</v>
      </c>
    </row>
    <row r="141" spans="1:10" ht="15.75" customHeight="1" x14ac:dyDescent="0.25">
      <c r="A141" s="187" t="s">
        <v>780</v>
      </c>
      <c r="B141" s="985" t="s">
        <v>781</v>
      </c>
      <c r="C141" s="986"/>
      <c r="D141" s="188">
        <v>4596902304.6060677</v>
      </c>
      <c r="E141" s="189"/>
      <c r="F141" s="189"/>
      <c r="G141" s="189"/>
      <c r="H141" s="189"/>
      <c r="I141" s="189"/>
      <c r="J141" s="244"/>
    </row>
    <row r="142" spans="1:10" ht="15.75" customHeight="1" x14ac:dyDescent="0.25">
      <c r="A142" s="147" t="s">
        <v>782</v>
      </c>
      <c r="B142" s="148" t="s">
        <v>783</v>
      </c>
      <c r="C142" s="158"/>
      <c r="D142" s="144">
        <v>4959253326.4728012</v>
      </c>
      <c r="E142" s="149">
        <v>0.49307094787492145</v>
      </c>
      <c r="F142" s="149">
        <v>0.50692905212507855</v>
      </c>
      <c r="G142" s="163">
        <v>13429.89550297566</v>
      </c>
      <c r="H142" s="163">
        <v>2416.7100712501137</v>
      </c>
      <c r="I142" s="163">
        <v>16979.369672410561</v>
      </c>
      <c r="J142" s="243">
        <v>6.9437784585445197</v>
      </c>
    </row>
    <row r="143" spans="1:10" ht="15.75" customHeight="1" x14ac:dyDescent="0.25">
      <c r="A143" s="187" t="s">
        <v>784</v>
      </c>
      <c r="B143" s="165" t="s">
        <v>785</v>
      </c>
      <c r="C143" s="166"/>
      <c r="D143" s="190">
        <v>623440823.09492934</v>
      </c>
      <c r="E143" s="168">
        <v>0.60940143586226314</v>
      </c>
      <c r="F143" s="168">
        <v>0.39059856413773686</v>
      </c>
      <c r="G143" s="191">
        <v>3174.5988834397435</v>
      </c>
      <c r="H143" s="165">
        <v>668.84791813293123</v>
      </c>
      <c r="I143" s="191">
        <v>4112.9305574779701</v>
      </c>
      <c r="J143" s="244">
        <v>10.82561722655546</v>
      </c>
    </row>
    <row r="144" spans="1:10" ht="15.75" customHeight="1" x14ac:dyDescent="0.25">
      <c r="A144" s="147" t="s">
        <v>786</v>
      </c>
      <c r="B144" s="143" t="s">
        <v>787</v>
      </c>
      <c r="C144" s="157"/>
      <c r="D144" s="144">
        <v>1748412615.9237218</v>
      </c>
      <c r="E144" s="149">
        <v>1</v>
      </c>
      <c r="F144" s="149">
        <v>0</v>
      </c>
      <c r="G144" s="250">
        <v>18.521062473715755</v>
      </c>
      <c r="H144" s="143">
        <v>130.05617984060848</v>
      </c>
      <c r="I144" s="163">
        <v>1989.6935569211946</v>
      </c>
      <c r="J144" s="243">
        <v>1.1379999999999995</v>
      </c>
    </row>
    <row r="145" spans="1:10" ht="15.75" customHeight="1" x14ac:dyDescent="0.25">
      <c r="A145" s="187" t="s">
        <v>788</v>
      </c>
      <c r="B145" s="165" t="s">
        <v>789</v>
      </c>
      <c r="C145" s="166"/>
      <c r="D145" s="189">
        <v>0</v>
      </c>
      <c r="E145" s="168">
        <v>0</v>
      </c>
      <c r="F145" s="168">
        <v>1</v>
      </c>
      <c r="G145" s="165"/>
      <c r="H145" s="165"/>
      <c r="I145" s="165"/>
      <c r="J145" s="244" t="s">
        <v>186</v>
      </c>
    </row>
    <row r="146" spans="1:10" ht="15.75" customHeight="1" x14ac:dyDescent="0.25">
      <c r="A146" s="147" t="s">
        <v>790</v>
      </c>
      <c r="B146" s="143" t="s">
        <v>791</v>
      </c>
      <c r="C146" s="157"/>
      <c r="D146" s="144">
        <v>240966548.77953196</v>
      </c>
      <c r="E146" s="145"/>
      <c r="F146" s="145"/>
      <c r="G146" s="251">
        <v>0.94283465937160216</v>
      </c>
      <c r="H146" s="145">
        <v>1.2808510079935331</v>
      </c>
      <c r="I146" s="251">
        <v>3.8923122640226211</v>
      </c>
      <c r="J146" s="243"/>
    </row>
    <row r="147" spans="1:10" ht="15.75" customHeight="1" x14ac:dyDescent="0.25">
      <c r="A147" s="187" t="s">
        <v>792</v>
      </c>
      <c r="B147" s="171" t="s">
        <v>793</v>
      </c>
      <c r="C147" s="172"/>
      <c r="D147" s="201">
        <v>18302192.544123132</v>
      </c>
      <c r="E147" s="197"/>
      <c r="F147" s="189"/>
      <c r="G147" s="189"/>
      <c r="H147" s="189"/>
      <c r="I147" s="189"/>
      <c r="J147" s="244"/>
    </row>
    <row r="148" spans="1:10" ht="15.75" customHeight="1" thickBot="1" x14ac:dyDescent="0.3">
      <c r="A148" s="152" t="s">
        <v>794</v>
      </c>
      <c r="B148" s="154" t="s">
        <v>795</v>
      </c>
      <c r="C148" s="182"/>
      <c r="D148" s="153">
        <v>42239683.468569219</v>
      </c>
      <c r="E148" s="155"/>
      <c r="F148" s="155"/>
      <c r="G148" s="155"/>
      <c r="H148" s="155"/>
      <c r="I148" s="155"/>
      <c r="J148" s="246"/>
    </row>
    <row r="149" spans="1:10" ht="15.75" customHeight="1" thickBot="1" x14ac:dyDescent="0.3">
      <c r="A149" s="179" t="s">
        <v>796</v>
      </c>
      <c r="B149" s="199" t="s">
        <v>797</v>
      </c>
      <c r="C149" s="200"/>
      <c r="D149" s="179" t="s">
        <v>798</v>
      </c>
      <c r="E149" s="179" t="s">
        <v>799</v>
      </c>
      <c r="F149" s="179" t="s">
        <v>800</v>
      </c>
      <c r="G149" s="179" t="s">
        <v>801</v>
      </c>
      <c r="H149" s="179" t="s">
        <v>802</v>
      </c>
      <c r="I149" s="179" t="s">
        <v>803</v>
      </c>
      <c r="J149" s="249" t="s">
        <v>804</v>
      </c>
    </row>
    <row r="150" spans="1:10" ht="20.25" customHeight="1" x14ac:dyDescent="0.25">
      <c r="A150" s="184" t="s">
        <v>187</v>
      </c>
      <c r="B150" s="987" t="s">
        <v>188</v>
      </c>
      <c r="C150" s="988"/>
      <c r="D150" s="185">
        <v>20532370954.28392</v>
      </c>
      <c r="E150" s="186">
        <v>0.85217465968504802</v>
      </c>
      <c r="F150" s="186">
        <v>0.14782534031495198</v>
      </c>
      <c r="G150" s="198">
        <v>50582.459175937744</v>
      </c>
      <c r="H150" s="198">
        <v>10936.834998162454</v>
      </c>
      <c r="I150" s="198">
        <v>78601.324386229287</v>
      </c>
      <c r="J150" s="248">
        <v>4.4922316763066972</v>
      </c>
    </row>
    <row r="151" spans="1:10" ht="15.75" customHeight="1" x14ac:dyDescent="0.25">
      <c r="A151" s="202" t="s">
        <v>189</v>
      </c>
      <c r="B151" s="985" t="s">
        <v>805</v>
      </c>
      <c r="C151" s="986"/>
      <c r="D151" s="188">
        <v>17497166230.494064</v>
      </c>
      <c r="E151" s="189"/>
      <c r="F151" s="189"/>
      <c r="G151" s="189"/>
      <c r="H151" s="189"/>
      <c r="I151" s="189"/>
      <c r="J151" s="244"/>
    </row>
    <row r="152" spans="1:10" ht="15.75" customHeight="1" x14ac:dyDescent="0.25">
      <c r="A152" s="156" t="s">
        <v>190</v>
      </c>
      <c r="B152" s="148" t="s">
        <v>806</v>
      </c>
      <c r="C152" s="158"/>
      <c r="D152" s="144">
        <v>7128639365.6673765</v>
      </c>
      <c r="E152" s="149">
        <v>0.92457721406445725</v>
      </c>
      <c r="F152" s="149">
        <v>7.5422785935542747E-2</v>
      </c>
      <c r="G152" s="163">
        <v>35892.214595683552</v>
      </c>
      <c r="H152" s="163">
        <v>7108.6331109272141</v>
      </c>
      <c r="I152" s="163">
        <v>45813.384705196309</v>
      </c>
      <c r="J152" s="243">
        <v>6.9509241281675767</v>
      </c>
    </row>
    <row r="153" spans="1:10" ht="15.75" customHeight="1" x14ac:dyDescent="0.25">
      <c r="A153" s="202" t="s">
        <v>191</v>
      </c>
      <c r="B153" s="165" t="s">
        <v>807</v>
      </c>
      <c r="C153" s="166"/>
      <c r="D153" s="190">
        <v>2960983531.5835228</v>
      </c>
      <c r="E153" s="168">
        <v>0.5983435646518509</v>
      </c>
      <c r="F153" s="168">
        <v>0.4016564353481491</v>
      </c>
      <c r="G153" s="191">
        <v>14687.736368854274</v>
      </c>
      <c r="H153" s="191">
        <v>3825.6936758353231</v>
      </c>
      <c r="I153" s="191">
        <v>21469.772324778449</v>
      </c>
      <c r="J153" s="244">
        <v>12.118275527897064</v>
      </c>
    </row>
    <row r="154" spans="1:10" ht="15.75" customHeight="1" x14ac:dyDescent="0.25">
      <c r="A154" s="147" t="s">
        <v>808</v>
      </c>
      <c r="B154" s="143" t="s">
        <v>809</v>
      </c>
      <c r="C154" s="157"/>
      <c r="D154" s="144">
        <v>8872961358.1058044</v>
      </c>
      <c r="E154" s="149">
        <v>1</v>
      </c>
      <c r="F154" s="149">
        <v>0</v>
      </c>
      <c r="G154" s="250">
        <v>54.262170753607791</v>
      </c>
      <c r="H154" s="143">
        <v>344.75097886232169</v>
      </c>
      <c r="I154" s="163">
        <v>11308.916350189344</v>
      </c>
      <c r="J154" s="243">
        <v>1.2745368647253488</v>
      </c>
    </row>
    <row r="155" spans="1:10" ht="15.75" customHeight="1" x14ac:dyDescent="0.25">
      <c r="A155" s="187" t="s">
        <v>810</v>
      </c>
      <c r="B155" s="165" t="s">
        <v>811</v>
      </c>
      <c r="C155" s="166"/>
      <c r="D155" s="190">
        <v>393382391.2584663</v>
      </c>
      <c r="E155" s="168">
        <v>0</v>
      </c>
      <c r="F155" s="168">
        <v>1</v>
      </c>
      <c r="G155" s="165"/>
      <c r="H155" s="165"/>
      <c r="I155" s="165"/>
      <c r="J155" s="581" t="s">
        <v>812</v>
      </c>
    </row>
    <row r="156" spans="1:10" ht="15.75" customHeight="1" x14ac:dyDescent="0.25">
      <c r="A156" s="147" t="s">
        <v>813</v>
      </c>
      <c r="B156" s="143" t="s">
        <v>814</v>
      </c>
      <c r="C156" s="157"/>
      <c r="D156" s="144">
        <v>1176404307.6687493</v>
      </c>
      <c r="E156" s="145"/>
      <c r="F156" s="145"/>
      <c r="G156" s="251">
        <v>2.7924680320751918</v>
      </c>
      <c r="H156" s="145">
        <v>2.5082113999178546</v>
      </c>
      <c r="I156" s="251">
        <v>9.2510060651839012</v>
      </c>
      <c r="J156" s="243"/>
    </row>
    <row r="157" spans="1:10" ht="15.75" customHeight="1" x14ac:dyDescent="0.25">
      <c r="A157" s="187" t="s">
        <v>815</v>
      </c>
      <c r="B157" s="171" t="s">
        <v>816</v>
      </c>
      <c r="C157" s="172"/>
      <c r="D157" s="201">
        <v>250869048.50024965</v>
      </c>
      <c r="E157" s="197"/>
      <c r="F157" s="189"/>
      <c r="G157" s="189"/>
      <c r="H157" s="189"/>
      <c r="I157" s="189"/>
      <c r="J157" s="244"/>
    </row>
    <row r="158" spans="1:10" ht="15.75" customHeight="1" thickBot="1" x14ac:dyDescent="0.3">
      <c r="A158" s="152" t="s">
        <v>817</v>
      </c>
      <c r="B158" s="154" t="s">
        <v>818</v>
      </c>
      <c r="C158" s="182"/>
      <c r="D158" s="153">
        <v>854754361.81799042</v>
      </c>
      <c r="E158" s="155"/>
      <c r="F158" s="155"/>
      <c r="G158" s="155"/>
      <c r="H158" s="155"/>
      <c r="I158" s="155"/>
      <c r="J158" s="246"/>
    </row>
    <row r="159" spans="1:10" ht="15.75" customHeight="1" x14ac:dyDescent="0.25"/>
    <row r="160" spans="1:10" ht="234" customHeight="1" x14ac:dyDescent="0.25">
      <c r="A160" s="983" t="s">
        <v>528</v>
      </c>
      <c r="B160" s="983"/>
      <c r="C160" s="983"/>
      <c r="D160" s="983"/>
      <c r="E160" s="983"/>
      <c r="F160" s="983"/>
      <c r="G160" s="983"/>
      <c r="H160" s="983"/>
      <c r="I160" s="983"/>
      <c r="J160" s="983"/>
    </row>
    <row r="161" spans="1:14" ht="6" hidden="1" customHeight="1" x14ac:dyDescent="0.25">
      <c r="A161" s="983"/>
      <c r="B161" s="983"/>
      <c r="C161" s="983"/>
      <c r="D161" s="983"/>
      <c r="E161" s="983"/>
      <c r="F161" s="983"/>
      <c r="G161" s="983"/>
      <c r="H161" s="983"/>
      <c r="I161" s="983"/>
      <c r="J161" s="983"/>
    </row>
    <row r="162" spans="1:14" ht="15.75" customHeight="1" x14ac:dyDescent="0.25"/>
    <row r="163" spans="1:14" ht="30.75" customHeight="1" x14ac:dyDescent="0.25">
      <c r="A163" s="980" t="s">
        <v>192</v>
      </c>
      <c r="B163" s="980"/>
      <c r="C163" s="980"/>
      <c r="D163" s="980"/>
      <c r="E163" s="980"/>
      <c r="F163" s="980"/>
      <c r="G163" s="452"/>
      <c r="H163" s="993" t="s">
        <v>193</v>
      </c>
      <c r="I163" s="980"/>
      <c r="J163" s="980"/>
      <c r="K163" s="980"/>
      <c r="L163" s="452"/>
      <c r="M163" s="68"/>
      <c r="N163" s="68"/>
    </row>
    <row r="164" spans="1:14" x14ac:dyDescent="0.25">
      <c r="A164" s="461"/>
      <c r="B164" s="351"/>
      <c r="C164" s="981">
        <v>2021</v>
      </c>
      <c r="D164" s="982"/>
      <c r="E164" s="981">
        <v>2020</v>
      </c>
      <c r="F164" s="982"/>
      <c r="G164" s="452"/>
      <c r="H164" s="463"/>
      <c r="I164" s="351"/>
      <c r="J164" s="348">
        <v>2021</v>
      </c>
      <c r="K164" s="349"/>
      <c r="L164" s="452"/>
      <c r="M164" s="976"/>
      <c r="N164" s="976"/>
    </row>
    <row r="165" spans="1:14" ht="18.75" customHeight="1" x14ac:dyDescent="0.25">
      <c r="A165" s="460"/>
      <c r="B165" s="459" t="s">
        <v>819</v>
      </c>
      <c r="C165" s="350" t="s">
        <v>194</v>
      </c>
      <c r="D165" s="350" t="s">
        <v>195</v>
      </c>
      <c r="E165" s="350" t="s">
        <v>820</v>
      </c>
      <c r="F165" s="453" t="s">
        <v>821</v>
      </c>
      <c r="G165" s="452"/>
      <c r="H165" s="462"/>
      <c r="I165" s="459" t="s">
        <v>822</v>
      </c>
      <c r="J165" s="350" t="s">
        <v>823</v>
      </c>
      <c r="K165" s="453" t="s">
        <v>824</v>
      </c>
      <c r="L165" s="452"/>
      <c r="M165" s="47"/>
      <c r="N165" s="47"/>
    </row>
    <row r="166" spans="1:14" ht="27" customHeight="1" x14ac:dyDescent="0.25">
      <c r="A166" s="23" t="s">
        <v>196</v>
      </c>
      <c r="B166" s="467" t="s">
        <v>825</v>
      </c>
      <c r="C166" s="1116">
        <f>C168+C171+C174</f>
        <v>1135.7703270000002</v>
      </c>
      <c r="D166" s="1117">
        <f>D168+D171+D174</f>
        <v>2338.9103270000005</v>
      </c>
      <c r="E166" s="1118">
        <f>E168+E171+E174</f>
        <v>564.73</v>
      </c>
      <c r="F166" s="1119" t="s">
        <v>198</v>
      </c>
      <c r="G166" s="452"/>
      <c r="H166" s="77" t="s">
        <v>199</v>
      </c>
      <c r="I166" s="467" t="s">
        <v>826</v>
      </c>
      <c r="J166" s="477">
        <f>SUM(J168+J171+J174)</f>
        <v>62.209870000000002</v>
      </c>
      <c r="K166" s="269">
        <f>SUM(K168+K171+K174)</f>
        <v>116.10987</v>
      </c>
      <c r="L166" s="452"/>
      <c r="M166" s="76"/>
      <c r="N166" s="70"/>
    </row>
    <row r="167" spans="1:14" ht="26.25" customHeight="1" x14ac:dyDescent="0.25">
      <c r="A167" s="66" t="s">
        <v>200</v>
      </c>
      <c r="B167" s="468" t="s">
        <v>201</v>
      </c>
      <c r="C167" s="1120">
        <f>C166/Employees!D3</f>
        <v>1.0624605491113193</v>
      </c>
      <c r="D167" s="1121">
        <f>D166/Employees!D3</f>
        <v>2.1879423077642661</v>
      </c>
      <c r="E167" s="1122">
        <f>E166/Employees!$E$3</f>
        <v>0.53026291079812204</v>
      </c>
      <c r="F167" s="1123" t="s">
        <v>827</v>
      </c>
      <c r="G167" s="452"/>
      <c r="H167" s="137" t="s">
        <v>828</v>
      </c>
      <c r="I167" s="468" t="s">
        <v>829</v>
      </c>
      <c r="J167" s="478">
        <f>J166/Employees!C18</f>
        <v>0.68302448397013615</v>
      </c>
      <c r="K167" s="254">
        <f>K166/Employees!C18</f>
        <v>1.2748119235836628</v>
      </c>
      <c r="L167" s="452"/>
      <c r="M167" s="24"/>
      <c r="N167" s="56"/>
    </row>
    <row r="168" spans="1:14" ht="27.75" customHeight="1" x14ac:dyDescent="0.25">
      <c r="A168" s="25" t="s">
        <v>202</v>
      </c>
      <c r="B168" s="469" t="s">
        <v>830</v>
      </c>
      <c r="C168" s="1124">
        <f>SUM(C169:C170)</f>
        <v>38.286999999999999</v>
      </c>
      <c r="D168" s="1125">
        <f>SUM(D169:D170)</f>
        <v>38.286999999999999</v>
      </c>
      <c r="E168" s="1126">
        <v>47.91</v>
      </c>
      <c r="F168" s="1127" t="s">
        <v>831</v>
      </c>
      <c r="G168" s="452"/>
      <c r="H168" s="79" t="s">
        <v>832</v>
      </c>
      <c r="I168" s="469" t="s">
        <v>833</v>
      </c>
      <c r="J168" s="479">
        <f>SUM(J169:J170)</f>
        <v>0</v>
      </c>
      <c r="K168" s="270">
        <f>SUM(K169:K170)</f>
        <v>0</v>
      </c>
      <c r="L168" s="452"/>
      <c r="M168" s="69"/>
      <c r="N168" s="70"/>
    </row>
    <row r="169" spans="1:14" ht="24" customHeight="1" x14ac:dyDescent="0.25">
      <c r="A169" s="26" t="s">
        <v>203</v>
      </c>
      <c r="B169" s="468" t="s">
        <v>834</v>
      </c>
      <c r="C169" s="1122">
        <v>38.286999999999999</v>
      </c>
      <c r="D169" s="1128">
        <v>38.286999999999999</v>
      </c>
      <c r="E169" s="1129">
        <v>36.200000000000003</v>
      </c>
      <c r="F169" s="1130" t="s">
        <v>835</v>
      </c>
      <c r="G169" s="452"/>
      <c r="H169" s="80" t="s">
        <v>836</v>
      </c>
      <c r="I169" s="468" t="s">
        <v>837</v>
      </c>
      <c r="J169" s="478" t="s">
        <v>838</v>
      </c>
      <c r="K169" s="254" t="s">
        <v>839</v>
      </c>
      <c r="L169" s="452"/>
      <c r="M169" s="28"/>
      <c r="N169" s="28"/>
    </row>
    <row r="170" spans="1:14" ht="15" customHeight="1" x14ac:dyDescent="0.25">
      <c r="A170" s="29" t="s">
        <v>204</v>
      </c>
      <c r="B170" s="470" t="s">
        <v>840</v>
      </c>
      <c r="C170" s="1131">
        <v>0</v>
      </c>
      <c r="D170" s="1132">
        <v>0</v>
      </c>
      <c r="E170" s="1133">
        <v>11.71</v>
      </c>
      <c r="F170" s="1134" t="s">
        <v>841</v>
      </c>
      <c r="G170" s="452"/>
      <c r="H170" s="78" t="s">
        <v>842</v>
      </c>
      <c r="I170" s="470" t="s">
        <v>843</v>
      </c>
      <c r="J170" s="480">
        <v>0</v>
      </c>
      <c r="K170" s="271">
        <v>0</v>
      </c>
      <c r="L170" s="452"/>
      <c r="M170" s="63"/>
      <c r="N170" s="63"/>
    </row>
    <row r="171" spans="1:14" ht="26.25" customHeight="1" x14ac:dyDescent="0.25">
      <c r="A171" s="30" t="s">
        <v>205</v>
      </c>
      <c r="B171" s="471" t="s">
        <v>844</v>
      </c>
      <c r="C171" s="1135">
        <f>SUM(C172:C173)</f>
        <v>291.42</v>
      </c>
      <c r="D171" s="1136">
        <f>SUM(D172:D173)</f>
        <v>1494.5600000000002</v>
      </c>
      <c r="E171" s="1135">
        <v>376.06</v>
      </c>
      <c r="F171" s="1137" t="s">
        <v>845</v>
      </c>
      <c r="G171" s="452"/>
      <c r="H171" s="81" t="s">
        <v>846</v>
      </c>
      <c r="I171" s="471" t="s">
        <v>847</v>
      </c>
      <c r="J171" s="481">
        <f>SUM(J172:J173)</f>
        <v>8.1</v>
      </c>
      <c r="K171" s="272">
        <f>SUM(K172:K173)</f>
        <v>62</v>
      </c>
      <c r="L171" s="452"/>
      <c r="M171" s="31"/>
      <c r="N171" s="71"/>
    </row>
    <row r="172" spans="1:14" ht="22.5" customHeight="1" x14ac:dyDescent="0.25">
      <c r="A172" s="32" t="s">
        <v>206</v>
      </c>
      <c r="B172" s="470" t="s">
        <v>848</v>
      </c>
      <c r="C172" s="1138">
        <v>0</v>
      </c>
      <c r="D172" s="1139">
        <v>1203.1400000000001</v>
      </c>
      <c r="E172" s="1131">
        <v>0</v>
      </c>
      <c r="F172" s="1140" t="s">
        <v>849</v>
      </c>
      <c r="G172" s="452"/>
      <c r="H172" s="78" t="s">
        <v>850</v>
      </c>
      <c r="I172" s="470" t="s">
        <v>851</v>
      </c>
      <c r="J172" s="480">
        <v>0</v>
      </c>
      <c r="K172" s="271">
        <v>53.9</v>
      </c>
      <c r="L172" s="452"/>
      <c r="M172" s="72"/>
      <c r="N172" s="73"/>
    </row>
    <row r="173" spans="1:14" ht="31.5" customHeight="1" x14ac:dyDescent="0.25">
      <c r="A173" s="26" t="s">
        <v>207</v>
      </c>
      <c r="B173" s="468" t="s">
        <v>852</v>
      </c>
      <c r="C173" s="1122">
        <v>291.42</v>
      </c>
      <c r="D173" s="1128">
        <v>291.42</v>
      </c>
      <c r="E173" s="1122">
        <v>376.06</v>
      </c>
      <c r="F173" s="1130" t="s">
        <v>853</v>
      </c>
      <c r="G173" s="452"/>
      <c r="H173" s="80" t="s">
        <v>854</v>
      </c>
      <c r="I173" s="468" t="s">
        <v>855</v>
      </c>
      <c r="J173" s="478">
        <v>8.1</v>
      </c>
      <c r="K173" s="254">
        <v>8.1</v>
      </c>
      <c r="L173" s="452"/>
      <c r="M173" s="24"/>
      <c r="N173" s="28"/>
    </row>
    <row r="174" spans="1:14" ht="24" x14ac:dyDescent="0.25">
      <c r="A174" s="33" t="s">
        <v>208</v>
      </c>
      <c r="B174" s="469" t="s">
        <v>856</v>
      </c>
      <c r="C174" s="1124">
        <f>SUM(C175:C180)</f>
        <v>806.06332700000007</v>
      </c>
      <c r="D174" s="1125">
        <f>SUM(D175:D180)</f>
        <v>806.06332700000007</v>
      </c>
      <c r="E174" s="1124">
        <f>SUM(E175:E180)</f>
        <v>140.76</v>
      </c>
      <c r="F174" s="1141" t="s">
        <v>857</v>
      </c>
      <c r="G174" s="452"/>
      <c r="H174" s="79" t="s">
        <v>858</v>
      </c>
      <c r="I174" s="469" t="s">
        <v>859</v>
      </c>
      <c r="J174" s="479">
        <f>SUM(J175:J176)</f>
        <v>54.109870000000001</v>
      </c>
      <c r="K174" s="270">
        <f>SUM(K175:K176)</f>
        <v>54.109870000000001</v>
      </c>
      <c r="L174" s="452"/>
      <c r="M174" s="74"/>
      <c r="N174" s="75"/>
    </row>
    <row r="175" spans="1:14" ht="15.75" customHeight="1" x14ac:dyDescent="0.25">
      <c r="A175" s="261" t="s">
        <v>209</v>
      </c>
      <c r="B175" s="468" t="s">
        <v>860</v>
      </c>
      <c r="C175" s="1120">
        <v>573.79999999999995</v>
      </c>
      <c r="D175" s="1121">
        <v>573.79999999999995</v>
      </c>
      <c r="E175" s="1120" t="s">
        <v>861</v>
      </c>
      <c r="F175" s="1142" t="s">
        <v>862</v>
      </c>
      <c r="G175" s="452"/>
      <c r="H175" s="80" t="s">
        <v>210</v>
      </c>
      <c r="I175" s="475" t="s">
        <v>863</v>
      </c>
      <c r="J175" s="478">
        <f>'Environmental accounts'!$L$51</f>
        <v>3.7998699999999999</v>
      </c>
      <c r="K175" s="254">
        <f>'Environmental accounts'!$L$51</f>
        <v>3.7998699999999999</v>
      </c>
      <c r="L175" s="452"/>
      <c r="M175" s="24"/>
      <c r="N175" s="21"/>
    </row>
    <row r="176" spans="1:14" x14ac:dyDescent="0.25">
      <c r="A176" s="32" t="s">
        <v>211</v>
      </c>
      <c r="B176" s="470" t="s">
        <v>864</v>
      </c>
      <c r="C176" s="1143">
        <v>151.44</v>
      </c>
      <c r="D176" s="1144">
        <v>151.44</v>
      </c>
      <c r="E176" s="1145">
        <v>92.23</v>
      </c>
      <c r="F176" s="1134" t="s">
        <v>865</v>
      </c>
      <c r="G176" s="452"/>
      <c r="H176" s="454" t="s">
        <v>866</v>
      </c>
      <c r="I176" s="476" t="s">
        <v>867</v>
      </c>
      <c r="J176" s="482">
        <v>50.31</v>
      </c>
      <c r="K176" s="455">
        <v>50.31</v>
      </c>
      <c r="L176" s="452"/>
      <c r="M176" s="72"/>
      <c r="N176" s="63"/>
    </row>
    <row r="177" spans="1:14" x14ac:dyDescent="0.25">
      <c r="A177" s="26" t="s">
        <v>868</v>
      </c>
      <c r="B177" s="468" t="s">
        <v>869</v>
      </c>
      <c r="C177" s="1122">
        <v>40.956000000000003</v>
      </c>
      <c r="D177" s="1128">
        <v>40.956000000000003</v>
      </c>
      <c r="E177" s="1122">
        <v>11.39</v>
      </c>
      <c r="F177" s="1130" t="s">
        <v>870</v>
      </c>
      <c r="G177" s="452"/>
      <c r="I177" s="265"/>
      <c r="J177" s="24"/>
      <c r="K177" s="27"/>
      <c r="L177" s="27"/>
      <c r="M177" s="24"/>
      <c r="N177" s="21"/>
    </row>
    <row r="178" spans="1:14" x14ac:dyDescent="0.25">
      <c r="A178" s="262" t="s">
        <v>212</v>
      </c>
      <c r="B178" s="472" t="s">
        <v>871</v>
      </c>
      <c r="C178" s="1146">
        <v>6.7</v>
      </c>
      <c r="D178" s="1139">
        <v>6.7</v>
      </c>
      <c r="E178" s="1146">
        <v>0.32</v>
      </c>
      <c r="F178" s="1147" t="s">
        <v>872</v>
      </c>
      <c r="G178" s="452"/>
      <c r="I178" s="276"/>
      <c r="J178" s="264"/>
      <c r="K178" s="72"/>
      <c r="L178" s="72"/>
      <c r="M178" s="72"/>
      <c r="N178" s="63"/>
    </row>
    <row r="179" spans="1:14" x14ac:dyDescent="0.25">
      <c r="A179" s="263" t="s">
        <v>213</v>
      </c>
      <c r="B179" s="473" t="s">
        <v>873</v>
      </c>
      <c r="C179" s="1148">
        <v>1.169</v>
      </c>
      <c r="D179" s="1149">
        <v>1.169</v>
      </c>
      <c r="E179" s="1148">
        <v>2.23</v>
      </c>
      <c r="F179" s="1150" t="s">
        <v>874</v>
      </c>
      <c r="G179" s="452"/>
      <c r="I179" s="265"/>
      <c r="J179" s="24"/>
      <c r="K179" s="27"/>
      <c r="L179" s="27"/>
      <c r="M179" s="24"/>
      <c r="N179" s="21"/>
    </row>
    <row r="180" spans="1:14" x14ac:dyDescent="0.25">
      <c r="A180" s="456" t="s">
        <v>214</v>
      </c>
      <c r="B180" s="474" t="s">
        <v>875</v>
      </c>
      <c r="C180" s="1151">
        <f>260149*123/1000/1000</f>
        <v>31.998327</v>
      </c>
      <c r="D180" s="1152">
        <f>260149*123/1000/1000</f>
        <v>31.998327</v>
      </c>
      <c r="E180" s="1153">
        <v>34.590000000000003</v>
      </c>
      <c r="F180" s="1154" t="s">
        <v>876</v>
      </c>
      <c r="G180" s="452"/>
      <c r="I180" s="265"/>
      <c r="J180" s="24"/>
      <c r="K180" s="27"/>
      <c r="L180" s="27"/>
      <c r="M180" s="24"/>
      <c r="N180" s="21"/>
    </row>
    <row r="181" spans="1:14" x14ac:dyDescent="0.25">
      <c r="I181" s="265"/>
      <c r="J181" s="24"/>
      <c r="K181" s="27"/>
      <c r="L181" s="27"/>
      <c r="M181" s="24"/>
      <c r="N181" s="21"/>
    </row>
    <row r="182" spans="1:14" ht="161.25" customHeight="1" x14ac:dyDescent="0.25">
      <c r="A182" s="983" t="s">
        <v>1040</v>
      </c>
      <c r="B182" s="983"/>
      <c r="C182" s="983"/>
      <c r="D182" s="983"/>
      <c r="E182" s="983"/>
      <c r="F182" s="983"/>
      <c r="G182" s="983"/>
      <c r="H182" s="983"/>
      <c r="I182" s="983"/>
      <c r="J182" s="983"/>
      <c r="K182" s="983"/>
      <c r="L182" s="137"/>
      <c r="M182" s="66"/>
      <c r="N182" s="66"/>
    </row>
    <row r="184" spans="1:14" ht="36" customHeight="1" x14ac:dyDescent="0.25">
      <c r="A184" s="977" t="s">
        <v>215</v>
      </c>
      <c r="B184" s="977"/>
      <c r="C184" s="977"/>
      <c r="D184" s="977"/>
      <c r="E184" s="977"/>
      <c r="F184" s="977"/>
      <c r="G184" s="978"/>
    </row>
    <row r="185" spans="1:14" ht="42" customHeight="1" x14ac:dyDescent="0.25">
      <c r="A185" s="912" t="s">
        <v>216</v>
      </c>
      <c r="B185" s="912"/>
      <c r="C185" s="912"/>
      <c r="D185" s="912"/>
      <c r="E185" s="912"/>
      <c r="F185" s="912"/>
      <c r="G185" s="979"/>
    </row>
    <row r="186" spans="1:14" ht="24" customHeight="1" x14ac:dyDescent="0.25">
      <c r="A186" s="403" t="s">
        <v>217</v>
      </c>
      <c r="B186" s="485" t="s">
        <v>218</v>
      </c>
      <c r="C186" s="404" t="s">
        <v>219</v>
      </c>
      <c r="D186" s="485" t="s">
        <v>220</v>
      </c>
      <c r="E186" s="404" t="s">
        <v>221</v>
      </c>
      <c r="F186" s="485" t="s">
        <v>222</v>
      </c>
      <c r="G186" s="991" t="s">
        <v>223</v>
      </c>
    </row>
    <row r="187" spans="1:14" x14ac:dyDescent="0.25">
      <c r="A187" s="368"/>
      <c r="B187" s="483" t="s">
        <v>877</v>
      </c>
      <c r="C187" s="405" t="s">
        <v>878</v>
      </c>
      <c r="D187" s="483" t="s">
        <v>879</v>
      </c>
      <c r="E187" s="405" t="s">
        <v>880</v>
      </c>
      <c r="F187" s="483" t="s">
        <v>881</v>
      </c>
      <c r="G187" s="992"/>
    </row>
    <row r="188" spans="1:14" x14ac:dyDescent="0.25">
      <c r="A188" s="769"/>
      <c r="B188" s="766"/>
      <c r="C188" s="767"/>
      <c r="D188" s="766"/>
      <c r="E188" s="767"/>
      <c r="F188" s="766"/>
      <c r="G188" s="768"/>
    </row>
    <row r="189" spans="1:14" x14ac:dyDescent="0.25">
      <c r="A189" s="809" t="s">
        <v>224</v>
      </c>
      <c r="B189" s="810">
        <v>0</v>
      </c>
      <c r="C189" s="811">
        <v>0</v>
      </c>
      <c r="D189" s="810">
        <v>0.126263655</v>
      </c>
      <c r="E189" s="811">
        <v>0.216521612</v>
      </c>
      <c r="F189" s="810">
        <v>0.65721473399999997</v>
      </c>
      <c r="G189" s="812">
        <v>4.5309510790000003</v>
      </c>
      <c r="I189" s="845"/>
      <c r="J189" s="845"/>
      <c r="K189" s="845"/>
      <c r="L189" s="845"/>
    </row>
    <row r="190" spans="1:14" x14ac:dyDescent="0.25">
      <c r="A190" s="762" t="s">
        <v>882</v>
      </c>
      <c r="B190" s="759">
        <v>0</v>
      </c>
      <c r="C190" s="760">
        <v>0</v>
      </c>
      <c r="D190" s="759">
        <v>0.64</v>
      </c>
      <c r="E190" s="760">
        <v>0.26</v>
      </c>
      <c r="F190" s="759">
        <v>0.1</v>
      </c>
      <c r="G190" s="758">
        <v>3.5</v>
      </c>
    </row>
    <row r="191" spans="1:14" x14ac:dyDescent="0.25">
      <c r="A191" s="761" t="s">
        <v>883</v>
      </c>
      <c r="B191" s="757">
        <v>0</v>
      </c>
      <c r="C191" s="754">
        <v>0</v>
      </c>
      <c r="D191" s="757">
        <v>0.62</v>
      </c>
      <c r="E191" s="754">
        <v>0.28000000000000003</v>
      </c>
      <c r="F191" s="757">
        <v>0.11</v>
      </c>
      <c r="G191" s="402">
        <v>3.5</v>
      </c>
    </row>
    <row r="192" spans="1:14" x14ac:dyDescent="0.25">
      <c r="A192" s="762" t="s">
        <v>884</v>
      </c>
      <c r="B192" s="759">
        <v>0</v>
      </c>
      <c r="C192" s="760">
        <v>0</v>
      </c>
      <c r="D192" s="759">
        <v>0.8</v>
      </c>
      <c r="E192" s="760">
        <v>0.14000000000000001</v>
      </c>
      <c r="F192" s="759">
        <v>0.06</v>
      </c>
      <c r="G192" s="758">
        <v>3.3</v>
      </c>
    </row>
    <row r="193" spans="1:9" x14ac:dyDescent="0.25">
      <c r="A193" s="761" t="s">
        <v>885</v>
      </c>
      <c r="B193" s="757">
        <v>0</v>
      </c>
      <c r="C193" s="754">
        <v>0</v>
      </c>
      <c r="D193" s="757">
        <v>0</v>
      </c>
      <c r="E193" s="754">
        <v>0</v>
      </c>
      <c r="F193" s="757">
        <v>1</v>
      </c>
      <c r="G193" s="402">
        <v>5</v>
      </c>
    </row>
    <row r="194" spans="1:9" x14ac:dyDescent="0.25">
      <c r="A194" s="762" t="s">
        <v>886</v>
      </c>
      <c r="B194" s="759">
        <v>0</v>
      </c>
      <c r="C194" s="760">
        <v>0</v>
      </c>
      <c r="D194" s="759">
        <v>7.0000000000000007E-2</v>
      </c>
      <c r="E194" s="760">
        <v>0.02</v>
      </c>
      <c r="F194" s="759">
        <v>0.91</v>
      </c>
      <c r="G194" s="758">
        <v>4.8</v>
      </c>
    </row>
    <row r="195" spans="1:9" x14ac:dyDescent="0.25">
      <c r="A195" s="761" t="s">
        <v>887</v>
      </c>
      <c r="B195" s="757">
        <v>0</v>
      </c>
      <c r="C195" s="754">
        <v>0</v>
      </c>
      <c r="D195" s="757">
        <v>0</v>
      </c>
      <c r="E195" s="754">
        <v>7.0000000000000007E-2</v>
      </c>
      <c r="F195" s="757">
        <v>0.93</v>
      </c>
      <c r="G195" s="402">
        <v>4.9000000000000004</v>
      </c>
    </row>
    <row r="196" spans="1:9" x14ac:dyDescent="0.25">
      <c r="A196" s="762" t="s">
        <v>888</v>
      </c>
      <c r="B196" s="759">
        <v>0</v>
      </c>
      <c r="C196" s="760">
        <v>0</v>
      </c>
      <c r="D196" s="759">
        <v>0.33</v>
      </c>
      <c r="E196" s="760">
        <v>0.44</v>
      </c>
      <c r="F196" s="759">
        <v>0.23</v>
      </c>
      <c r="G196" s="758">
        <v>3.9</v>
      </c>
    </row>
    <row r="197" spans="1:9" x14ac:dyDescent="0.25">
      <c r="A197" s="761" t="s">
        <v>889</v>
      </c>
      <c r="B197" s="757">
        <v>0</v>
      </c>
      <c r="C197" s="754">
        <v>0</v>
      </c>
      <c r="D197" s="757">
        <v>0.31</v>
      </c>
      <c r="E197" s="754">
        <v>0.31</v>
      </c>
      <c r="F197" s="757">
        <v>0.38</v>
      </c>
      <c r="G197" s="402">
        <v>4.0999999999999996</v>
      </c>
    </row>
    <row r="198" spans="1:9" x14ac:dyDescent="0.25">
      <c r="A198" s="59" t="s">
        <v>890</v>
      </c>
      <c r="B198" s="759">
        <v>0</v>
      </c>
      <c r="C198" s="760">
        <v>0</v>
      </c>
      <c r="D198" s="759">
        <v>0</v>
      </c>
      <c r="E198" s="763">
        <v>1</v>
      </c>
      <c r="F198" s="759">
        <v>0</v>
      </c>
      <c r="G198" s="764">
        <v>4</v>
      </c>
    </row>
    <row r="199" spans="1:9" x14ac:dyDescent="0.25">
      <c r="A199" s="267" t="s">
        <v>891</v>
      </c>
      <c r="B199" s="757">
        <v>0</v>
      </c>
      <c r="C199" s="754">
        <v>0</v>
      </c>
      <c r="D199" s="757">
        <v>0</v>
      </c>
      <c r="E199" s="754">
        <v>1</v>
      </c>
      <c r="F199" s="757">
        <v>0</v>
      </c>
      <c r="G199" s="402">
        <v>4</v>
      </c>
    </row>
    <row r="200" spans="1:9" x14ac:dyDescent="0.25">
      <c r="A200" s="59" t="s">
        <v>892</v>
      </c>
      <c r="B200" s="759">
        <v>0</v>
      </c>
      <c r="C200" s="760">
        <v>0</v>
      </c>
      <c r="D200" s="759">
        <v>0</v>
      </c>
      <c r="E200" s="760">
        <v>0</v>
      </c>
      <c r="F200" s="759">
        <v>1</v>
      </c>
      <c r="G200" s="758">
        <v>5</v>
      </c>
      <c r="I200" s="752"/>
    </row>
    <row r="201" spans="1:9" x14ac:dyDescent="0.25">
      <c r="A201" s="770" t="s">
        <v>893</v>
      </c>
      <c r="B201" s="771">
        <v>0</v>
      </c>
      <c r="C201" s="772">
        <v>0</v>
      </c>
      <c r="D201" s="771">
        <v>0</v>
      </c>
      <c r="E201" s="772">
        <v>0</v>
      </c>
      <c r="F201" s="771">
        <v>1</v>
      </c>
      <c r="G201" s="773">
        <v>5</v>
      </c>
      <c r="I201" s="266"/>
    </row>
    <row r="202" spans="1:9" x14ac:dyDescent="0.25">
      <c r="A202" s="42" t="s">
        <v>894</v>
      </c>
      <c r="B202" s="759">
        <v>0</v>
      </c>
      <c r="C202" s="760">
        <v>0</v>
      </c>
      <c r="D202" s="759">
        <v>0</v>
      </c>
      <c r="E202" s="760">
        <v>1</v>
      </c>
      <c r="F202" s="759">
        <v>0</v>
      </c>
      <c r="G202" s="758">
        <v>4</v>
      </c>
      <c r="I202" s="753"/>
    </row>
    <row r="203" spans="1:9" x14ac:dyDescent="0.25">
      <c r="A203" s="268"/>
      <c r="B203" s="484"/>
      <c r="C203" s="401"/>
      <c r="D203" s="484"/>
      <c r="E203" s="401"/>
      <c r="F203" s="484"/>
      <c r="G203" s="402"/>
      <c r="I203" s="266"/>
    </row>
    <row r="204" spans="1:9" x14ac:dyDescent="0.25">
      <c r="A204" s="765" t="s">
        <v>225</v>
      </c>
      <c r="B204" s="780">
        <v>0.3</v>
      </c>
      <c r="C204" s="781">
        <v>0.1</v>
      </c>
      <c r="D204" s="780">
        <v>0.5</v>
      </c>
      <c r="E204" s="781">
        <v>0.1</v>
      </c>
      <c r="F204" s="780">
        <v>0</v>
      </c>
      <c r="G204" s="782">
        <v>2</v>
      </c>
    </row>
    <row r="205" spans="1:9" x14ac:dyDescent="0.25">
      <c r="A205" s="267" t="s">
        <v>226</v>
      </c>
      <c r="B205" s="757">
        <v>0.8</v>
      </c>
      <c r="C205" s="754">
        <v>0.2</v>
      </c>
      <c r="D205" s="757">
        <v>0</v>
      </c>
      <c r="E205" s="754">
        <v>0</v>
      </c>
      <c r="F205" s="757">
        <v>0</v>
      </c>
      <c r="G205" s="402">
        <v>1</v>
      </c>
    </row>
    <row r="206" spans="1:9" x14ac:dyDescent="0.25">
      <c r="A206" s="59" t="s">
        <v>227</v>
      </c>
      <c r="B206" s="759">
        <v>0.7</v>
      </c>
      <c r="C206" s="760">
        <v>0.3</v>
      </c>
      <c r="D206" s="759">
        <v>0</v>
      </c>
      <c r="E206" s="760">
        <v>0</v>
      </c>
      <c r="F206" s="759">
        <v>0</v>
      </c>
      <c r="G206" s="758">
        <v>1</v>
      </c>
    </row>
    <row r="207" spans="1:9" x14ac:dyDescent="0.25">
      <c r="A207" s="486" t="s">
        <v>228</v>
      </c>
      <c r="B207" s="756">
        <v>0</v>
      </c>
      <c r="C207" s="755">
        <v>0</v>
      </c>
      <c r="D207" s="756">
        <v>0.8</v>
      </c>
      <c r="E207" s="755">
        <v>0.2</v>
      </c>
      <c r="F207" s="756">
        <v>0</v>
      </c>
      <c r="G207" s="487">
        <v>3</v>
      </c>
    </row>
    <row r="208" spans="1:9" x14ac:dyDescent="0.25">
      <c r="A208" s="279"/>
      <c r="B208" s="280"/>
      <c r="C208" s="280"/>
      <c r="D208" s="280"/>
      <c r="E208" s="280"/>
      <c r="F208" s="280"/>
      <c r="G208" s="280"/>
    </row>
    <row r="209" spans="1:7" ht="111" customHeight="1" x14ac:dyDescent="0.25">
      <c r="A209" s="984" t="s">
        <v>229</v>
      </c>
      <c r="B209" s="984"/>
      <c r="C209" s="984"/>
      <c r="D209" s="984"/>
      <c r="E209" s="984"/>
      <c r="F209" s="984"/>
      <c r="G209" s="984"/>
    </row>
    <row r="210" spans="1:7" x14ac:dyDescent="0.25">
      <c r="A210" s="277"/>
      <c r="B210" s="278"/>
      <c r="C210" s="278"/>
      <c r="D210" s="278"/>
      <c r="E210" s="278"/>
      <c r="F210" s="278"/>
      <c r="G210" s="278"/>
    </row>
  </sheetData>
  <sheetProtection algorithmName="SHA-512" hashValue="kBoEA1RnJeZBuqLzj48Oq01TZKxya1r3amjZaTQEsxZKCFgc9nTpfFcKZyBAi9+pUcoplP/c2ZILZrmuR/V/QQ==" saltValue="IVGJ0RVhiXD3BY879jDVBA==" spinCount="100000" sheet="1" objects="1" scenarios="1"/>
  <mergeCells count="38">
    <mergeCell ref="A209:G209"/>
    <mergeCell ref="B151:C151"/>
    <mergeCell ref="A118:J119"/>
    <mergeCell ref="B130:C130"/>
    <mergeCell ref="B121:C121"/>
    <mergeCell ref="B140:C140"/>
    <mergeCell ref="B150:C150"/>
    <mergeCell ref="B141:C141"/>
    <mergeCell ref="G186:G187"/>
    <mergeCell ref="H163:K163"/>
    <mergeCell ref="A160:J161"/>
    <mergeCell ref="B120:C120"/>
    <mergeCell ref="B131:C131"/>
    <mergeCell ref="M164:N164"/>
    <mergeCell ref="A184:G184"/>
    <mergeCell ref="A185:G185"/>
    <mergeCell ref="A163:F163"/>
    <mergeCell ref="C164:D164"/>
    <mergeCell ref="E164:F164"/>
    <mergeCell ref="A182:K182"/>
    <mergeCell ref="A99:H99"/>
    <mergeCell ref="A101:H102"/>
    <mergeCell ref="A116:H116"/>
    <mergeCell ref="A98:H98"/>
    <mergeCell ref="A115:H115"/>
    <mergeCell ref="A82:F82"/>
    <mergeCell ref="A55:F56"/>
    <mergeCell ref="A53:F53"/>
    <mergeCell ref="A52:H52"/>
    <mergeCell ref="A84:H85"/>
    <mergeCell ref="A21:F21"/>
    <mergeCell ref="A38:F39"/>
    <mergeCell ref="A1:F1"/>
    <mergeCell ref="A2:F2"/>
    <mergeCell ref="F20:G20"/>
    <mergeCell ref="A3:F4"/>
    <mergeCell ref="A23:I24"/>
    <mergeCell ref="A36:I3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A5BEB9"/>
  </sheetPr>
  <dimension ref="A1:Y66"/>
  <sheetViews>
    <sheetView zoomScaleNormal="100" workbookViewId="0">
      <selection activeCell="F50" sqref="F50"/>
    </sheetView>
  </sheetViews>
  <sheetFormatPr defaultColWidth="8.7109375" defaultRowHeight="15" x14ac:dyDescent="0.25"/>
  <cols>
    <col min="1" max="1" width="19.85546875" customWidth="1"/>
    <col min="2" max="2" width="25.140625" customWidth="1"/>
    <col min="3" max="3" width="17.85546875" customWidth="1"/>
    <col min="4" max="4" width="17.42578125" customWidth="1"/>
    <col min="5" max="5" width="17.42578125" style="55" customWidth="1"/>
    <col min="6" max="6" width="17" style="55" customWidth="1"/>
    <col min="7" max="7" width="3.5703125" customWidth="1"/>
    <col min="8" max="8" width="18" customWidth="1"/>
    <col min="9" max="9" width="23" customWidth="1"/>
    <col min="10" max="10" width="16.5703125" customWidth="1"/>
    <col min="11" max="11" width="16.85546875" customWidth="1"/>
    <col min="12" max="12" width="17" customWidth="1"/>
  </cols>
  <sheetData>
    <row r="1" spans="1:25" ht="41.25" customHeight="1" x14ac:dyDescent="0.25">
      <c r="A1" s="1026" t="s">
        <v>230</v>
      </c>
      <c r="B1" s="1026"/>
      <c r="C1" s="1026"/>
      <c r="D1" s="1026"/>
      <c r="E1" s="1026"/>
      <c r="F1" s="1026"/>
      <c r="G1" s="1026"/>
      <c r="H1" s="1026"/>
      <c r="I1" s="1026"/>
      <c r="J1" s="1026"/>
      <c r="K1" s="1026"/>
      <c r="L1" s="1026"/>
    </row>
    <row r="2" spans="1:25" ht="72.75" customHeight="1" x14ac:dyDescent="0.25">
      <c r="A2" s="912" t="s">
        <v>529</v>
      </c>
      <c r="B2" s="912"/>
      <c r="C2" s="912"/>
      <c r="D2" s="912"/>
      <c r="E2" s="912"/>
      <c r="F2" s="912"/>
      <c r="G2" s="912"/>
      <c r="H2" s="912"/>
      <c r="I2" s="912"/>
      <c r="J2" s="912"/>
      <c r="K2" s="912"/>
      <c r="L2" s="912"/>
    </row>
    <row r="3" spans="1:25" ht="22.5" customHeight="1" x14ac:dyDescent="0.25">
      <c r="A3" s="998" t="s">
        <v>231</v>
      </c>
      <c r="B3" s="999"/>
      <c r="C3" s="582" t="s">
        <v>895</v>
      </c>
      <c r="D3" s="660" t="s">
        <v>1053</v>
      </c>
      <c r="E3" s="660">
        <v>2021</v>
      </c>
      <c r="F3" s="660">
        <v>2020</v>
      </c>
      <c r="G3" s="59"/>
      <c r="H3" s="998" t="s">
        <v>896</v>
      </c>
      <c r="I3" s="999"/>
      <c r="J3" s="582" t="s">
        <v>897</v>
      </c>
      <c r="K3" s="660" t="s">
        <v>1053</v>
      </c>
      <c r="L3" s="660">
        <v>2021</v>
      </c>
      <c r="M3" s="547"/>
    </row>
    <row r="4" spans="1:25" ht="21" customHeight="1" x14ac:dyDescent="0.25">
      <c r="A4" s="1000" t="s">
        <v>233</v>
      </c>
      <c r="B4" s="949"/>
      <c r="C4" s="468" t="s">
        <v>234</v>
      </c>
      <c r="D4" s="532"/>
      <c r="E4" s="525">
        <v>44114</v>
      </c>
      <c r="F4" s="525">
        <v>45184.51</v>
      </c>
      <c r="G4" s="59"/>
      <c r="H4" s="1000" t="s">
        <v>898</v>
      </c>
      <c r="I4" s="949"/>
      <c r="J4" s="468" t="s">
        <v>899</v>
      </c>
      <c r="K4" s="532"/>
      <c r="L4" s="525">
        <v>1899</v>
      </c>
      <c r="M4" s="239"/>
    </row>
    <row r="5" spans="1:25" ht="20.25" customHeight="1" x14ac:dyDescent="0.25">
      <c r="A5" s="1024" t="s">
        <v>235</v>
      </c>
      <c r="B5" s="1025"/>
      <c r="C5" s="1025"/>
      <c r="D5" s="1025"/>
      <c r="E5" s="1025"/>
      <c r="F5" s="1027"/>
      <c r="G5" s="59"/>
      <c r="H5" s="1024" t="s">
        <v>236</v>
      </c>
      <c r="I5" s="1025"/>
      <c r="J5" s="1025"/>
      <c r="K5" s="1025"/>
      <c r="L5" s="1025"/>
      <c r="M5" s="64"/>
      <c r="N5" s="64"/>
      <c r="O5" s="64"/>
      <c r="P5" s="64"/>
      <c r="Q5" s="64"/>
      <c r="R5" s="64"/>
      <c r="S5" s="64"/>
      <c r="U5" s="64"/>
      <c r="V5" s="64"/>
      <c r="W5" s="64"/>
      <c r="X5" s="64"/>
      <c r="Y5" s="64"/>
    </row>
    <row r="6" spans="1:25" ht="20.25" customHeight="1" x14ac:dyDescent="0.25">
      <c r="A6" s="1020" t="s">
        <v>900</v>
      </c>
      <c r="B6" s="1021"/>
      <c r="C6" s="471" t="s">
        <v>901</v>
      </c>
      <c r="D6" s="360" t="s">
        <v>1053</v>
      </c>
      <c r="E6" s="587">
        <v>2021</v>
      </c>
      <c r="F6" s="588">
        <v>2020</v>
      </c>
      <c r="G6" s="59"/>
      <c r="H6" s="1020" t="s">
        <v>902</v>
      </c>
      <c r="I6" s="1021"/>
      <c r="J6" s="465" t="s">
        <v>903</v>
      </c>
      <c r="K6" s="364" t="s">
        <v>1053</v>
      </c>
      <c r="L6" s="587">
        <v>2021</v>
      </c>
      <c r="N6" s="54"/>
      <c r="O6" s="54"/>
      <c r="P6" s="54"/>
      <c r="Q6" s="54"/>
      <c r="R6" s="54"/>
      <c r="S6" s="54"/>
      <c r="U6" s="54"/>
      <c r="V6" s="54"/>
      <c r="W6" s="54"/>
      <c r="X6" s="54"/>
      <c r="Y6" s="54"/>
    </row>
    <row r="7" spans="1:25" ht="20.25" customHeight="1" x14ac:dyDescent="0.25">
      <c r="A7" s="1015" t="s">
        <v>237</v>
      </c>
      <c r="B7" s="1016"/>
      <c r="C7" s="530" t="s">
        <v>238</v>
      </c>
      <c r="D7" s="522">
        <v>2000</v>
      </c>
      <c r="E7" s="537">
        <f>E26</f>
        <v>3023.4798877455564</v>
      </c>
      <c r="F7" s="526">
        <f>F26</f>
        <v>4020.1211267605636</v>
      </c>
      <c r="G7" s="59"/>
      <c r="H7" s="1015" t="s">
        <v>904</v>
      </c>
      <c r="I7" s="1016"/>
      <c r="J7" s="553" t="s">
        <v>905</v>
      </c>
      <c r="K7" s="466"/>
      <c r="L7" s="549">
        <f>L26</f>
        <v>1618.247694334651</v>
      </c>
      <c r="N7" s="134"/>
      <c r="O7" s="134"/>
      <c r="P7" s="60"/>
      <c r="Q7" s="60"/>
      <c r="R7" s="60"/>
      <c r="S7" s="60"/>
      <c r="U7" s="134"/>
      <c r="V7" s="134"/>
      <c r="W7" s="60"/>
      <c r="X7" s="60"/>
      <c r="Y7" s="60"/>
    </row>
    <row r="8" spans="1:25" ht="20.25" customHeight="1" x14ac:dyDescent="0.25">
      <c r="A8" s="1017" t="s">
        <v>239</v>
      </c>
      <c r="B8" s="1011"/>
      <c r="C8" s="531" t="s">
        <v>906</v>
      </c>
      <c r="D8" s="523">
        <v>4000</v>
      </c>
      <c r="E8" s="538">
        <f>E28</f>
        <v>5407.8578110383532</v>
      </c>
      <c r="F8" s="527">
        <f>F28</f>
        <v>4508.5961004685823</v>
      </c>
      <c r="G8" s="59"/>
      <c r="H8" s="1017" t="s">
        <v>907</v>
      </c>
      <c r="I8" s="1011"/>
      <c r="J8" s="554" t="s">
        <v>908</v>
      </c>
      <c r="K8" s="464"/>
      <c r="L8" s="550">
        <f>L28</f>
        <v>1546.0035133948177</v>
      </c>
      <c r="N8" s="134"/>
      <c r="O8" s="134"/>
      <c r="P8" s="60"/>
      <c r="Q8" s="60"/>
      <c r="R8" s="60"/>
      <c r="S8" s="60"/>
      <c r="U8" s="134"/>
      <c r="V8" s="134"/>
      <c r="W8" s="60"/>
      <c r="X8" s="60"/>
      <c r="Y8" s="60"/>
    </row>
    <row r="9" spans="1:25" ht="19.5" customHeight="1" x14ac:dyDescent="0.25">
      <c r="A9" s="1015" t="s">
        <v>240</v>
      </c>
      <c r="B9" s="1016"/>
      <c r="C9" s="530" t="s">
        <v>241</v>
      </c>
      <c r="D9" s="544">
        <v>10</v>
      </c>
      <c r="E9" s="539">
        <f>E56</f>
        <v>11.688493919550982</v>
      </c>
      <c r="F9" s="534">
        <f>F56</f>
        <v>29.529793427230047</v>
      </c>
      <c r="G9" s="59"/>
      <c r="H9" s="1015" t="s">
        <v>909</v>
      </c>
      <c r="I9" s="1016"/>
      <c r="J9" s="553" t="s">
        <v>910</v>
      </c>
      <c r="K9" s="466"/>
      <c r="L9" s="551">
        <f>L56</f>
        <v>4.1062801932367154</v>
      </c>
      <c r="N9" s="134"/>
      <c r="O9" s="134"/>
      <c r="P9" s="60"/>
      <c r="Q9" s="60"/>
      <c r="R9" s="60"/>
      <c r="S9" s="60"/>
      <c r="U9" s="134"/>
      <c r="V9" s="134"/>
      <c r="W9" s="60"/>
      <c r="X9" s="60"/>
      <c r="Y9" s="60"/>
    </row>
    <row r="10" spans="1:25" ht="24" customHeight="1" x14ac:dyDescent="0.25">
      <c r="A10" s="1018" t="s">
        <v>242</v>
      </c>
      <c r="B10" s="912"/>
      <c r="C10" s="468" t="s">
        <v>243</v>
      </c>
      <c r="D10" s="545">
        <v>80</v>
      </c>
      <c r="E10" s="540">
        <f>E42</f>
        <v>85.86</v>
      </c>
      <c r="F10" s="535">
        <f>F42</f>
        <v>103.2</v>
      </c>
      <c r="G10" s="59"/>
      <c r="H10" s="1018" t="s">
        <v>244</v>
      </c>
      <c r="I10" s="912"/>
      <c r="J10" s="464" t="s">
        <v>911</v>
      </c>
      <c r="K10" s="464"/>
      <c r="L10" s="552">
        <f>L43</f>
        <v>60</v>
      </c>
      <c r="N10" s="134"/>
      <c r="O10" s="134"/>
      <c r="P10" s="60"/>
      <c r="Q10" s="60"/>
      <c r="R10" s="60"/>
      <c r="S10" s="60"/>
      <c r="U10" s="134"/>
      <c r="V10" s="134"/>
      <c r="W10" s="60"/>
      <c r="X10" s="60"/>
      <c r="Y10" s="60"/>
    </row>
    <row r="11" spans="1:25" ht="20.25" customHeight="1" x14ac:dyDescent="0.25">
      <c r="A11" s="1028" t="s">
        <v>912</v>
      </c>
      <c r="B11" s="1029"/>
      <c r="C11" s="472" t="s">
        <v>913</v>
      </c>
      <c r="D11" s="544">
        <v>60</v>
      </c>
      <c r="E11" s="541">
        <f>E43</f>
        <v>60.9</v>
      </c>
      <c r="F11" s="438">
        <f>F43</f>
        <v>57.4</v>
      </c>
      <c r="G11" s="59"/>
      <c r="H11" s="1015" t="s">
        <v>245</v>
      </c>
      <c r="I11" s="1016"/>
      <c r="J11" s="553" t="s">
        <v>246</v>
      </c>
      <c r="K11" s="466"/>
      <c r="L11" s="551">
        <f>L45</f>
        <v>2.5411657743206386</v>
      </c>
      <c r="N11" s="134"/>
      <c r="O11" s="134"/>
      <c r="P11" s="60"/>
      <c r="Q11" s="60"/>
      <c r="R11" s="60"/>
      <c r="S11" s="60"/>
      <c r="U11" s="134"/>
      <c r="V11" s="134"/>
      <c r="W11" s="60"/>
      <c r="X11" s="60"/>
      <c r="Y11" s="60"/>
    </row>
    <row r="12" spans="1:25" ht="24.75" customHeight="1" x14ac:dyDescent="0.25">
      <c r="A12" s="1017" t="s">
        <v>914</v>
      </c>
      <c r="B12" s="1011"/>
      <c r="C12" s="531" t="s">
        <v>915</v>
      </c>
      <c r="D12" s="546">
        <v>2</v>
      </c>
      <c r="E12" s="540">
        <f>E45</f>
        <v>3.7345564844270176</v>
      </c>
      <c r="F12" s="437">
        <f>F45</f>
        <v>2.8</v>
      </c>
      <c r="G12" s="59"/>
      <c r="H12" s="1022" t="s">
        <v>247</v>
      </c>
      <c r="I12" s="1023"/>
      <c r="J12" s="583" t="s">
        <v>916</v>
      </c>
      <c r="K12" s="584"/>
      <c r="L12" s="585">
        <f>L52</f>
        <v>32.11</v>
      </c>
      <c r="N12" s="134"/>
      <c r="O12" s="134"/>
      <c r="P12" s="60"/>
      <c r="Q12" s="60"/>
      <c r="R12" s="60"/>
      <c r="S12" s="60"/>
      <c r="U12" s="134"/>
      <c r="V12" s="134"/>
      <c r="W12" s="60"/>
      <c r="X12" s="60"/>
      <c r="Y12" s="60"/>
    </row>
    <row r="13" spans="1:25" ht="20.25" customHeight="1" x14ac:dyDescent="0.25">
      <c r="A13" s="1015" t="s">
        <v>917</v>
      </c>
      <c r="B13" s="1016"/>
      <c r="C13" s="530" t="s">
        <v>918</v>
      </c>
      <c r="D13" s="544">
        <v>60</v>
      </c>
      <c r="E13" s="542">
        <f>E52</f>
        <v>45.11</v>
      </c>
      <c r="F13" s="536">
        <f>F52</f>
        <v>46.19</v>
      </c>
      <c r="G13" s="59"/>
      <c r="H13" s="949"/>
      <c r="I13" s="949"/>
      <c r="J13" s="24"/>
      <c r="K13" s="24"/>
      <c r="L13" s="24"/>
      <c r="N13" s="134"/>
      <c r="O13" s="134"/>
      <c r="P13" s="60"/>
      <c r="Q13" s="60"/>
      <c r="R13" s="60"/>
      <c r="S13" s="60"/>
      <c r="U13" s="134"/>
      <c r="V13" s="134"/>
      <c r="W13" s="60"/>
      <c r="X13" s="60"/>
      <c r="Y13" s="60"/>
    </row>
    <row r="14" spans="1:25" ht="106.5" customHeight="1" x14ac:dyDescent="0.25">
      <c r="A14" s="1019" t="s">
        <v>248</v>
      </c>
      <c r="B14" s="954"/>
      <c r="C14" s="531" t="s">
        <v>919</v>
      </c>
      <c r="D14" s="545" t="s">
        <v>249</v>
      </c>
      <c r="E14" s="543" t="s">
        <v>250</v>
      </c>
      <c r="F14" s="528" t="s">
        <v>251</v>
      </c>
      <c r="G14" s="59"/>
      <c r="H14" s="949"/>
      <c r="I14" s="949"/>
      <c r="J14" s="24"/>
      <c r="K14" s="24"/>
      <c r="L14" s="24"/>
      <c r="N14" s="134"/>
      <c r="O14" s="134"/>
      <c r="P14" s="60"/>
      <c r="Q14" s="60"/>
      <c r="R14" s="60"/>
      <c r="S14" s="60"/>
      <c r="U14" s="134"/>
      <c r="V14" s="134"/>
      <c r="W14" s="60"/>
      <c r="X14" s="60"/>
      <c r="Y14" s="60"/>
    </row>
    <row r="15" spans="1:25" x14ac:dyDescent="0.25">
      <c r="A15" s="497"/>
      <c r="B15" s="497"/>
      <c r="C15" s="497"/>
      <c r="D15" s="498"/>
      <c r="E15" s="499"/>
      <c r="F15" s="500"/>
      <c r="G15" s="59"/>
      <c r="H15" s="498"/>
      <c r="I15" s="498"/>
      <c r="J15" s="498"/>
      <c r="K15" s="502"/>
      <c r="L15" s="502"/>
    </row>
    <row r="16" spans="1:25" ht="21.75" customHeight="1" x14ac:dyDescent="0.25">
      <c r="A16" s="1013" t="s">
        <v>252</v>
      </c>
      <c r="B16" s="1013"/>
      <c r="C16" s="1013"/>
      <c r="D16" s="661" t="s">
        <v>920</v>
      </c>
      <c r="E16" s="501">
        <v>2021</v>
      </c>
      <c r="F16" s="501">
        <v>2020</v>
      </c>
      <c r="G16" s="19"/>
      <c r="H16" s="1013" t="s">
        <v>921</v>
      </c>
      <c r="I16" s="1013"/>
      <c r="J16" s="1013"/>
      <c r="K16" s="661" t="s">
        <v>922</v>
      </c>
      <c r="L16" s="501">
        <v>2021</v>
      </c>
    </row>
    <row r="17" spans="1:12" x14ac:dyDescent="0.25">
      <c r="A17" s="1001" t="s">
        <v>253</v>
      </c>
      <c r="B17" s="954" t="s">
        <v>254</v>
      </c>
      <c r="C17" s="954"/>
      <c r="D17" s="662" t="s">
        <v>923</v>
      </c>
      <c r="E17" s="492">
        <v>1</v>
      </c>
      <c r="F17" s="556">
        <v>1</v>
      </c>
      <c r="G17" s="408"/>
      <c r="H17" s="1001" t="s">
        <v>924</v>
      </c>
      <c r="I17" s="954" t="s">
        <v>925</v>
      </c>
      <c r="J17" s="1003"/>
      <c r="K17" s="408" t="s">
        <v>926</v>
      </c>
      <c r="L17" s="824">
        <v>100</v>
      </c>
    </row>
    <row r="18" spans="1:12" x14ac:dyDescent="0.25">
      <c r="A18" s="1001"/>
      <c r="B18" s="953" t="s">
        <v>255</v>
      </c>
      <c r="C18" s="953"/>
      <c r="D18" s="530" t="s">
        <v>927</v>
      </c>
      <c r="E18" s="513">
        <v>49.1</v>
      </c>
      <c r="F18" s="557">
        <v>40.5</v>
      </c>
      <c r="G18" s="408"/>
      <c r="H18" s="1001"/>
      <c r="I18" s="953" t="s">
        <v>928</v>
      </c>
      <c r="J18" s="1004"/>
      <c r="K18" s="509" t="s">
        <v>929</v>
      </c>
      <c r="L18" s="573">
        <v>0</v>
      </c>
    </row>
    <row r="19" spans="1:12" x14ac:dyDescent="0.25">
      <c r="A19" s="1001"/>
      <c r="B19" s="954" t="s">
        <v>257</v>
      </c>
      <c r="C19" s="954"/>
      <c r="D19" s="531" t="s">
        <v>930</v>
      </c>
      <c r="E19" s="493">
        <v>3183</v>
      </c>
      <c r="F19" s="558">
        <v>4240.9290000000001</v>
      </c>
      <c r="G19" s="406"/>
      <c r="H19" s="1001"/>
      <c r="I19" s="954" t="s">
        <v>931</v>
      </c>
      <c r="J19" s="1003"/>
      <c r="K19" s="406" t="s">
        <v>932</v>
      </c>
      <c r="L19" s="538">
        <v>147.38999999999999</v>
      </c>
    </row>
    <row r="20" spans="1:12" x14ac:dyDescent="0.25">
      <c r="A20" s="1001"/>
      <c r="B20" s="953" t="s">
        <v>258</v>
      </c>
      <c r="C20" s="953"/>
      <c r="D20" s="530" t="s">
        <v>933</v>
      </c>
      <c r="E20" s="513">
        <f>E19+E18</f>
        <v>3232.1</v>
      </c>
      <c r="F20" s="559">
        <f>SUM(F18:F19)</f>
        <v>4281.4290000000001</v>
      </c>
      <c r="G20" s="409"/>
      <c r="H20" s="1001"/>
      <c r="I20" s="953" t="s">
        <v>934</v>
      </c>
      <c r="J20" s="1004"/>
      <c r="K20" s="509" t="s">
        <v>935</v>
      </c>
      <c r="L20" s="573">
        <v>147.38999999999999</v>
      </c>
    </row>
    <row r="21" spans="1:12" ht="24" x14ac:dyDescent="0.25">
      <c r="A21" s="1001"/>
      <c r="B21" s="954" t="s">
        <v>259</v>
      </c>
      <c r="C21" s="954"/>
      <c r="D21" s="531" t="s">
        <v>260</v>
      </c>
      <c r="E21" s="407">
        <v>0</v>
      </c>
      <c r="F21" s="558">
        <v>4868</v>
      </c>
      <c r="G21" s="406"/>
      <c r="H21" s="1001"/>
      <c r="I21" s="954" t="s">
        <v>936</v>
      </c>
      <c r="J21" s="1003"/>
      <c r="K21" s="406" t="s">
        <v>937</v>
      </c>
      <c r="L21" s="538">
        <v>0</v>
      </c>
    </row>
    <row r="22" spans="1:12" x14ac:dyDescent="0.25">
      <c r="A22" s="1001"/>
      <c r="B22" s="954"/>
      <c r="C22" s="954"/>
      <c r="D22" s="531" t="s">
        <v>261</v>
      </c>
      <c r="E22" s="493">
        <v>12495</v>
      </c>
      <c r="F22" s="558">
        <v>53408</v>
      </c>
      <c r="G22" s="406"/>
      <c r="H22" s="1001"/>
      <c r="I22" s="954"/>
      <c r="J22" s="1003"/>
      <c r="K22" s="406" t="s">
        <v>938</v>
      </c>
      <c r="L22" s="538">
        <v>0</v>
      </c>
    </row>
    <row r="23" spans="1:12" ht="24" x14ac:dyDescent="0.25">
      <c r="A23" s="1001"/>
      <c r="B23" s="954"/>
      <c r="C23" s="954"/>
      <c r="D23" s="531" t="s">
        <v>262</v>
      </c>
      <c r="E23" s="493">
        <v>5261</v>
      </c>
      <c r="F23" s="560">
        <v>4165</v>
      </c>
      <c r="G23" s="406"/>
      <c r="H23" s="1001"/>
      <c r="I23" s="954"/>
      <c r="J23" s="1003"/>
      <c r="K23" s="406" t="s">
        <v>939</v>
      </c>
      <c r="L23" s="538">
        <v>140.81</v>
      </c>
    </row>
    <row r="24" spans="1:12" x14ac:dyDescent="0.25">
      <c r="A24" s="1001"/>
      <c r="B24" s="953" t="s">
        <v>263</v>
      </c>
      <c r="C24" s="953"/>
      <c r="D24" s="530" t="s">
        <v>940</v>
      </c>
      <c r="E24" s="513">
        <v>5781</v>
      </c>
      <c r="F24" s="561">
        <f>F23+F22*0.0396*0.2777778+F21*0.0101</f>
        <v>4801.6548469990403</v>
      </c>
      <c r="G24" s="410"/>
      <c r="H24" s="1001"/>
      <c r="I24" s="953" t="s">
        <v>941</v>
      </c>
      <c r="J24" s="1004"/>
      <c r="K24" s="509" t="s">
        <v>942</v>
      </c>
      <c r="L24" s="574">
        <f>L23</f>
        <v>140.81</v>
      </c>
    </row>
    <row r="25" spans="1:12" x14ac:dyDescent="0.25">
      <c r="A25" s="1001"/>
      <c r="B25" s="954" t="s">
        <v>264</v>
      </c>
      <c r="C25" s="954"/>
      <c r="D25" s="531" t="s">
        <v>943</v>
      </c>
      <c r="E25" s="493">
        <f>E24+E20</f>
        <v>9013.1</v>
      </c>
      <c r="F25" s="560">
        <f>F24+F20</f>
        <v>9083.0838469990413</v>
      </c>
      <c r="G25" s="406"/>
      <c r="H25" s="1001"/>
      <c r="I25" s="954" t="s">
        <v>944</v>
      </c>
      <c r="J25" s="1003"/>
      <c r="K25" s="406" t="s">
        <v>945</v>
      </c>
      <c r="L25" s="538">
        <f>SUM(L20+L23)</f>
        <v>288.2</v>
      </c>
    </row>
    <row r="26" spans="1:12" x14ac:dyDescent="0.25">
      <c r="A26" s="1001"/>
      <c r="B26" s="953" t="s">
        <v>946</v>
      </c>
      <c r="C26" s="953"/>
      <c r="D26" s="530" t="s">
        <v>947</v>
      </c>
      <c r="E26" s="513">
        <f>E20*1000/Employees!$D$3</f>
        <v>3023.4798877455564</v>
      </c>
      <c r="F26" s="559">
        <f>F20*1000/Employees!E3</f>
        <v>4020.1211267605636</v>
      </c>
      <c r="G26" s="406"/>
      <c r="H26" s="1001"/>
      <c r="I26" s="953" t="s">
        <v>948</v>
      </c>
      <c r="J26" s="1004"/>
      <c r="K26" s="509" t="s">
        <v>949</v>
      </c>
      <c r="L26" s="573">
        <f>L20*1000/Employees!$C$18</f>
        <v>1618.247694334651</v>
      </c>
    </row>
    <row r="27" spans="1:12" x14ac:dyDescent="0.25">
      <c r="A27" s="1001"/>
      <c r="B27" s="954" t="s">
        <v>265</v>
      </c>
      <c r="C27" s="954"/>
      <c r="D27" s="531" t="s">
        <v>266</v>
      </c>
      <c r="E27" s="495">
        <f>E20*1000/E4</f>
        <v>73.266990071179222</v>
      </c>
      <c r="F27" s="562">
        <f>F20*1000/F4</f>
        <v>94.754352763812193</v>
      </c>
      <c r="G27" s="406"/>
      <c r="H27" s="1001"/>
      <c r="I27" s="954" t="s">
        <v>950</v>
      </c>
      <c r="J27" s="1003"/>
      <c r="K27" s="406" t="s">
        <v>951</v>
      </c>
      <c r="L27" s="538">
        <f>L20*1000/L4</f>
        <v>77.61453396524486</v>
      </c>
    </row>
    <row r="28" spans="1:12" x14ac:dyDescent="0.25">
      <c r="A28" s="1001"/>
      <c r="B28" s="953" t="s">
        <v>267</v>
      </c>
      <c r="C28" s="953"/>
      <c r="D28" s="530" t="s">
        <v>952</v>
      </c>
      <c r="E28" s="516">
        <f>E24*1000/Employees!D3</f>
        <v>5407.8578110383532</v>
      </c>
      <c r="F28" s="561">
        <f>F24*1000/Employees!E3</f>
        <v>4508.5961004685823</v>
      </c>
      <c r="G28" s="406"/>
      <c r="H28" s="1001"/>
      <c r="I28" s="953" t="s">
        <v>953</v>
      </c>
      <c r="J28" s="1004"/>
      <c r="K28" s="509" t="s">
        <v>954</v>
      </c>
      <c r="L28" s="573">
        <f>L24*1000/Employees!$C$18</f>
        <v>1546.0035133948177</v>
      </c>
    </row>
    <row r="29" spans="1:12" x14ac:dyDescent="0.25">
      <c r="A29" s="1001"/>
      <c r="B29" s="954" t="s">
        <v>268</v>
      </c>
      <c r="C29" s="954"/>
      <c r="D29" s="531" t="s">
        <v>955</v>
      </c>
      <c r="E29" s="495">
        <f>E24*1000/E4</f>
        <v>131.04683320487828</v>
      </c>
      <c r="F29" s="562">
        <f>F24*1000/F4</f>
        <v>106.26771977828331</v>
      </c>
      <c r="G29" s="406"/>
      <c r="H29" s="1001"/>
      <c r="I29" s="954" t="s">
        <v>956</v>
      </c>
      <c r="J29" s="1003"/>
      <c r="K29" s="406" t="s">
        <v>957</v>
      </c>
      <c r="L29" s="538">
        <f>L24/L4*1000</f>
        <v>74.149552395997901</v>
      </c>
    </row>
    <row r="30" spans="1:12" x14ac:dyDescent="0.25">
      <c r="A30" s="1001"/>
      <c r="B30" s="953" t="s">
        <v>269</v>
      </c>
      <c r="C30" s="953"/>
      <c r="D30" s="530" t="s">
        <v>270</v>
      </c>
      <c r="E30" s="515">
        <f>E25*1000/Employees!D3</f>
        <v>8431.337698783911</v>
      </c>
      <c r="F30" s="559">
        <f>F25*1000/Employees!E3</f>
        <v>8528.7172272291464</v>
      </c>
      <c r="G30" s="406"/>
      <c r="H30" s="1001"/>
      <c r="I30" s="953" t="s">
        <v>958</v>
      </c>
      <c r="J30" s="1004"/>
      <c r="K30" s="509" t="s">
        <v>959</v>
      </c>
      <c r="L30" s="573">
        <f>L25*1000/Employees!$C$18</f>
        <v>3164.2512077294687</v>
      </c>
    </row>
    <row r="31" spans="1:12" ht="15.75" customHeight="1" x14ac:dyDescent="0.25">
      <c r="A31" s="1002"/>
      <c r="B31" s="1005" t="s">
        <v>271</v>
      </c>
      <c r="C31" s="1005"/>
      <c r="D31" s="653" t="s">
        <v>960</v>
      </c>
      <c r="E31" s="496">
        <f>E25*1000/E4</f>
        <v>204.31382327605749</v>
      </c>
      <c r="F31" s="563">
        <f>F25*1000/F4</f>
        <v>201.02207254209554</v>
      </c>
      <c r="G31" s="406"/>
      <c r="H31" s="1002"/>
      <c r="I31" s="1005" t="s">
        <v>961</v>
      </c>
      <c r="J31" s="1006"/>
      <c r="K31" s="665" t="s">
        <v>962</v>
      </c>
      <c r="L31" s="575">
        <f>L25*1000/L4</f>
        <v>151.76408636124276</v>
      </c>
    </row>
    <row r="32" spans="1:12" ht="15" customHeight="1" x14ac:dyDescent="0.25">
      <c r="A32" s="1007" t="s">
        <v>272</v>
      </c>
      <c r="B32" s="953" t="s">
        <v>273</v>
      </c>
      <c r="C32" s="953"/>
      <c r="D32" s="530" t="s">
        <v>274</v>
      </c>
      <c r="E32" s="507" t="s">
        <v>275</v>
      </c>
      <c r="F32" s="564" t="s">
        <v>276</v>
      </c>
      <c r="G32" s="408"/>
      <c r="H32" s="1007" t="s">
        <v>963</v>
      </c>
      <c r="I32" s="953" t="s">
        <v>964</v>
      </c>
      <c r="J32" s="1004"/>
      <c r="K32" s="509" t="s">
        <v>965</v>
      </c>
      <c r="L32" s="564"/>
    </row>
    <row r="33" spans="1:12" ht="15" customHeight="1" x14ac:dyDescent="0.25">
      <c r="A33" s="1007"/>
      <c r="B33" s="953"/>
      <c r="C33" s="953"/>
      <c r="D33" s="530" t="s">
        <v>966</v>
      </c>
      <c r="E33" s="507" t="s">
        <v>277</v>
      </c>
      <c r="F33" s="564" t="s">
        <v>278</v>
      </c>
      <c r="G33" s="408"/>
      <c r="H33" s="1007"/>
      <c r="I33" s="953"/>
      <c r="J33" s="1004"/>
      <c r="K33" s="509" t="s">
        <v>967</v>
      </c>
      <c r="L33" s="564"/>
    </row>
    <row r="34" spans="1:12" ht="15" customHeight="1" x14ac:dyDescent="0.25">
      <c r="A34" s="1007"/>
      <c r="B34" s="953"/>
      <c r="C34" s="953"/>
      <c r="D34" s="530" t="s">
        <v>968</v>
      </c>
      <c r="E34" s="507" t="s">
        <v>279</v>
      </c>
      <c r="F34" s="564" t="s">
        <v>280</v>
      </c>
      <c r="G34" s="408"/>
      <c r="H34" s="1007"/>
      <c r="I34" s="953"/>
      <c r="J34" s="1004"/>
      <c r="K34" s="509" t="s">
        <v>969</v>
      </c>
      <c r="L34" s="564"/>
    </row>
    <row r="35" spans="1:12" x14ac:dyDescent="0.25">
      <c r="A35" s="1007"/>
      <c r="B35" s="953"/>
      <c r="C35" s="953"/>
      <c r="D35" s="530" t="s">
        <v>970</v>
      </c>
      <c r="E35" s="507" t="s">
        <v>281</v>
      </c>
      <c r="F35" s="564" t="s">
        <v>282</v>
      </c>
      <c r="G35" s="408"/>
      <c r="H35" s="1007"/>
      <c r="I35" s="953"/>
      <c r="J35" s="1004"/>
      <c r="K35" s="509" t="s">
        <v>971</v>
      </c>
      <c r="L35" s="564"/>
    </row>
    <row r="36" spans="1:12" x14ac:dyDescent="0.25">
      <c r="A36" s="1007"/>
      <c r="B36" s="1009" t="s">
        <v>283</v>
      </c>
      <c r="C36" s="1009"/>
      <c r="D36" s="531" t="s">
        <v>284</v>
      </c>
      <c r="E36" s="493">
        <v>93899</v>
      </c>
      <c r="F36" s="565">
        <v>6506</v>
      </c>
      <c r="G36" s="408"/>
      <c r="H36" s="1007"/>
      <c r="I36" s="1009" t="s">
        <v>972</v>
      </c>
      <c r="J36" s="1010"/>
      <c r="K36" s="406" t="s">
        <v>973</v>
      </c>
      <c r="L36" s="564"/>
    </row>
    <row r="37" spans="1:12" x14ac:dyDescent="0.25">
      <c r="A37" s="1007"/>
      <c r="B37" s="953" t="s">
        <v>285</v>
      </c>
      <c r="C37" s="953"/>
      <c r="D37" s="530" t="s">
        <v>974</v>
      </c>
      <c r="E37" s="513">
        <v>1638</v>
      </c>
      <c r="F37" s="559">
        <v>6938</v>
      </c>
      <c r="G37" s="408"/>
      <c r="H37" s="1007"/>
      <c r="I37" s="953" t="s">
        <v>975</v>
      </c>
      <c r="J37" s="1004"/>
      <c r="K37" s="509" t="s">
        <v>976</v>
      </c>
      <c r="L37" s="564"/>
    </row>
    <row r="38" spans="1:12" x14ac:dyDescent="0.25">
      <c r="A38" s="1007"/>
      <c r="B38" s="954" t="s">
        <v>286</v>
      </c>
      <c r="C38" s="954"/>
      <c r="D38" s="531" t="s">
        <v>977</v>
      </c>
      <c r="E38" s="493">
        <f>260149+378554</f>
        <v>638703</v>
      </c>
      <c r="F38" s="558">
        <f>322327+284000</f>
        <v>606327</v>
      </c>
      <c r="G38" s="408"/>
      <c r="H38" s="1007"/>
      <c r="I38" s="954" t="s">
        <v>978</v>
      </c>
      <c r="J38" s="1003"/>
      <c r="K38" s="406" t="s">
        <v>979</v>
      </c>
      <c r="L38" s="564"/>
    </row>
    <row r="39" spans="1:12" x14ac:dyDescent="0.25">
      <c r="A39" s="1007"/>
      <c r="B39" s="953" t="s">
        <v>287</v>
      </c>
      <c r="C39" s="953"/>
      <c r="D39" s="530" t="s">
        <v>288</v>
      </c>
      <c r="E39" s="513">
        <f>E38/71</f>
        <v>8995.8169014084506</v>
      </c>
      <c r="F39" s="559">
        <f>F38/71</f>
        <v>8539.8169014084506</v>
      </c>
      <c r="G39" s="411"/>
      <c r="H39" s="1007"/>
      <c r="I39" s="953" t="s">
        <v>980</v>
      </c>
      <c r="J39" s="1004"/>
      <c r="K39" s="509" t="s">
        <v>981</v>
      </c>
      <c r="L39" s="564"/>
    </row>
    <row r="40" spans="1:12" ht="57.75" customHeight="1" x14ac:dyDescent="0.25">
      <c r="A40" s="1007"/>
      <c r="B40" s="1011" t="s">
        <v>289</v>
      </c>
      <c r="C40" s="1011"/>
      <c r="D40" s="531" t="s">
        <v>982</v>
      </c>
      <c r="E40" s="504" t="s">
        <v>290</v>
      </c>
      <c r="F40" s="543" t="s">
        <v>291</v>
      </c>
      <c r="G40" s="408"/>
      <c r="H40" s="1007"/>
      <c r="I40" s="1011" t="s">
        <v>983</v>
      </c>
      <c r="J40" s="1012"/>
      <c r="K40" s="406" t="s">
        <v>984</v>
      </c>
      <c r="L40" s="564"/>
    </row>
    <row r="41" spans="1:12" x14ac:dyDescent="0.25">
      <c r="A41" s="1007"/>
      <c r="B41" s="953" t="s">
        <v>292</v>
      </c>
      <c r="C41" s="953"/>
      <c r="D41" s="663" t="s">
        <v>985</v>
      </c>
      <c r="E41" s="508">
        <v>0.48</v>
      </c>
      <c r="F41" s="566">
        <v>0.28000000000000003</v>
      </c>
      <c r="G41" s="408"/>
      <c r="H41" s="1007"/>
      <c r="I41" s="953" t="s">
        <v>986</v>
      </c>
      <c r="J41" s="1004"/>
      <c r="K41" s="666" t="s">
        <v>987</v>
      </c>
      <c r="L41" s="576"/>
    </row>
    <row r="42" spans="1:12" ht="36.75" customHeight="1" x14ac:dyDescent="0.25">
      <c r="A42" s="1008"/>
      <c r="B42" s="1005" t="s">
        <v>293</v>
      </c>
      <c r="C42" s="1005"/>
      <c r="D42" s="653" t="s">
        <v>294</v>
      </c>
      <c r="E42" s="505">
        <v>85.86</v>
      </c>
      <c r="F42" s="567">
        <v>103.2</v>
      </c>
      <c r="G42" s="408"/>
      <c r="H42" s="1008"/>
      <c r="I42" s="1005" t="s">
        <v>988</v>
      </c>
      <c r="J42" s="1006"/>
      <c r="K42" s="665" t="s">
        <v>989</v>
      </c>
      <c r="L42" s="577"/>
    </row>
    <row r="43" spans="1:12" x14ac:dyDescent="0.25">
      <c r="A43" s="1001" t="s">
        <v>295</v>
      </c>
      <c r="B43" s="953" t="s">
        <v>990</v>
      </c>
      <c r="C43" s="953"/>
      <c r="D43" s="530" t="s">
        <v>991</v>
      </c>
      <c r="E43" s="507">
        <v>60.9</v>
      </c>
      <c r="F43" s="564">
        <v>57.4</v>
      </c>
      <c r="G43" s="406"/>
      <c r="H43" s="1001" t="s">
        <v>992</v>
      </c>
      <c r="I43" s="953" t="s">
        <v>993</v>
      </c>
      <c r="J43" s="1004"/>
      <c r="K43" s="509" t="s">
        <v>994</v>
      </c>
      <c r="L43" s="564">
        <v>60</v>
      </c>
    </row>
    <row r="44" spans="1:12" ht="83.25" customHeight="1" x14ac:dyDescent="0.25">
      <c r="A44" s="1001"/>
      <c r="B44" s="954" t="s">
        <v>296</v>
      </c>
      <c r="C44" s="954"/>
      <c r="D44" s="531" t="s">
        <v>995</v>
      </c>
      <c r="E44" s="407" t="s">
        <v>297</v>
      </c>
      <c r="F44" s="543" t="s">
        <v>298</v>
      </c>
      <c r="G44" s="407"/>
      <c r="H44" s="1001"/>
      <c r="I44" s="954" t="s">
        <v>996</v>
      </c>
      <c r="J44" s="1003"/>
      <c r="K44" s="406" t="s">
        <v>997</v>
      </c>
      <c r="L44" s="543" t="s">
        <v>299</v>
      </c>
    </row>
    <row r="45" spans="1:12" ht="15" customHeight="1" x14ac:dyDescent="0.25">
      <c r="A45" s="1001"/>
      <c r="B45" s="1016" t="s">
        <v>998</v>
      </c>
      <c r="C45" s="1016"/>
      <c r="D45" s="530" t="s">
        <v>999</v>
      </c>
      <c r="E45" s="518">
        <f>'Climate accounts'!C176/40551*1000</f>
        <v>3.7345564844270176</v>
      </c>
      <c r="F45" s="564">
        <v>2.8</v>
      </c>
      <c r="G45" s="406"/>
      <c r="H45" s="1001"/>
      <c r="I45" s="1016" t="s">
        <v>1000</v>
      </c>
      <c r="J45" s="1030"/>
      <c r="K45" s="509" t="s">
        <v>1001</v>
      </c>
      <c r="L45" s="571">
        <f>'Climate accounts'!J176*1000/19798</f>
        <v>2.5411657743206386</v>
      </c>
    </row>
    <row r="46" spans="1:12" ht="99.75" customHeight="1" x14ac:dyDescent="0.25">
      <c r="A46" s="1002"/>
      <c r="B46" s="1005" t="s">
        <v>300</v>
      </c>
      <c r="C46" s="1005"/>
      <c r="D46" s="653" t="s">
        <v>1002</v>
      </c>
      <c r="E46" s="506" t="s">
        <v>301</v>
      </c>
      <c r="F46" s="567" t="s">
        <v>302</v>
      </c>
      <c r="G46" s="406"/>
      <c r="H46" s="1002"/>
      <c r="I46" s="1005" t="s">
        <v>1003</v>
      </c>
      <c r="J46" s="1006"/>
      <c r="K46" s="665" t="s">
        <v>1004</v>
      </c>
      <c r="L46" s="567" t="s">
        <v>303</v>
      </c>
    </row>
    <row r="47" spans="1:12" ht="84" customHeight="1" x14ac:dyDescent="0.25">
      <c r="A47" s="1031" t="s">
        <v>304</v>
      </c>
      <c r="B47" s="953" t="s">
        <v>305</v>
      </c>
      <c r="C47" s="953"/>
      <c r="D47" s="530" t="s">
        <v>1005</v>
      </c>
      <c r="E47" s="514" t="s">
        <v>306</v>
      </c>
      <c r="F47" s="557" t="s">
        <v>307</v>
      </c>
      <c r="G47" s="412"/>
      <c r="H47" s="1031" t="s">
        <v>1006</v>
      </c>
      <c r="I47" s="953" t="s">
        <v>1007</v>
      </c>
      <c r="J47" s="1004"/>
      <c r="K47" s="509" t="s">
        <v>1008</v>
      </c>
      <c r="L47" s="564"/>
    </row>
    <row r="48" spans="1:12" ht="51" customHeight="1" x14ac:dyDescent="0.25">
      <c r="A48" s="1031"/>
      <c r="B48" s="954" t="s">
        <v>308</v>
      </c>
      <c r="C48" s="954"/>
      <c r="D48" s="531" t="s">
        <v>1009</v>
      </c>
      <c r="E48" s="494" t="s">
        <v>309</v>
      </c>
      <c r="F48" s="565" t="s">
        <v>310</v>
      </c>
      <c r="G48" s="412"/>
      <c r="H48" s="1031"/>
      <c r="I48" s="954" t="s">
        <v>1010</v>
      </c>
      <c r="J48" s="1003"/>
      <c r="K48" s="996" t="s">
        <v>1011</v>
      </c>
      <c r="L48" s="564"/>
    </row>
    <row r="49" spans="1:12" ht="25.5" customHeight="1" x14ac:dyDescent="0.25">
      <c r="A49" s="1031"/>
      <c r="B49" s="953" t="s">
        <v>311</v>
      </c>
      <c r="C49" s="953"/>
      <c r="D49" s="530" t="s">
        <v>312</v>
      </c>
      <c r="E49" s="1155">
        <v>0.48</v>
      </c>
      <c r="F49" s="1156">
        <v>0.68</v>
      </c>
      <c r="G49" s="412"/>
      <c r="H49" s="1031"/>
      <c r="I49" s="954"/>
      <c r="J49" s="1003"/>
      <c r="K49" s="996"/>
      <c r="L49" s="530"/>
    </row>
    <row r="50" spans="1:12" ht="19.5" customHeight="1" x14ac:dyDescent="0.25">
      <c r="A50" s="1032"/>
      <c r="B50" s="498" t="s">
        <v>313</v>
      </c>
      <c r="C50" s="498"/>
      <c r="D50" s="653" t="s">
        <v>1012</v>
      </c>
      <c r="E50" s="1157">
        <v>14.25</v>
      </c>
      <c r="F50" s="1158">
        <v>23.6</v>
      </c>
      <c r="G50" s="412"/>
      <c r="H50" s="1032"/>
      <c r="I50" s="1005"/>
      <c r="J50" s="1006"/>
      <c r="K50" s="997"/>
      <c r="L50" s="578"/>
    </row>
    <row r="51" spans="1:12" ht="15" customHeight="1" x14ac:dyDescent="0.25">
      <c r="A51" s="1001" t="s">
        <v>1013</v>
      </c>
      <c r="B51" s="953" t="s">
        <v>1014</v>
      </c>
      <c r="C51" s="953"/>
      <c r="D51" s="530" t="s">
        <v>1015</v>
      </c>
      <c r="E51" s="517">
        <v>435.35700000000003</v>
      </c>
      <c r="F51" s="568">
        <v>414.5</v>
      </c>
      <c r="G51" s="406"/>
      <c r="H51" s="1001" t="s">
        <v>1016</v>
      </c>
      <c r="I51" s="953" t="s">
        <v>1017</v>
      </c>
      <c r="J51" s="1004"/>
      <c r="K51" s="509" t="s">
        <v>1018</v>
      </c>
      <c r="L51" s="571">
        <f>13.103*0.29</f>
        <v>3.7998699999999999</v>
      </c>
    </row>
    <row r="52" spans="1:12" ht="60" customHeight="1" x14ac:dyDescent="0.25">
      <c r="A52" s="1001"/>
      <c r="B52" s="1011" t="s">
        <v>316</v>
      </c>
      <c r="C52" s="1011"/>
      <c r="D52" s="531" t="s">
        <v>1019</v>
      </c>
      <c r="E52" s="503">
        <v>45.11</v>
      </c>
      <c r="F52" s="569">
        <v>46.19</v>
      </c>
      <c r="G52" s="408"/>
      <c r="H52" s="1001"/>
      <c r="I52" s="1011" t="s">
        <v>1020</v>
      </c>
      <c r="J52" s="1012"/>
      <c r="K52" s="406" t="s">
        <v>1021</v>
      </c>
      <c r="L52" s="543">
        <v>32.11</v>
      </c>
    </row>
    <row r="53" spans="1:12" ht="35.25" customHeight="1" x14ac:dyDescent="0.25">
      <c r="A53" s="1002"/>
      <c r="B53" s="1014" t="s">
        <v>317</v>
      </c>
      <c r="C53" s="1014"/>
      <c r="D53" s="664" t="s">
        <v>318</v>
      </c>
      <c r="E53" s="520">
        <f>E51*1000/Employees!D3</f>
        <v>407.25631431244153</v>
      </c>
      <c r="F53" s="570">
        <f>F51*1000/Employees!E3</f>
        <v>389.20187793427232</v>
      </c>
      <c r="G53" s="413"/>
      <c r="H53" s="1002"/>
      <c r="I53" s="1014" t="s">
        <v>1022</v>
      </c>
      <c r="J53" s="1033"/>
      <c r="K53" s="667" t="s">
        <v>1023</v>
      </c>
      <c r="L53" s="579">
        <f>L51*1000/Employees!$C$18</f>
        <v>41.720136144049185</v>
      </c>
    </row>
    <row r="54" spans="1:12" ht="39" customHeight="1" x14ac:dyDescent="0.25">
      <c r="A54" s="1001" t="s">
        <v>319</v>
      </c>
      <c r="B54" s="954" t="s">
        <v>1024</v>
      </c>
      <c r="C54" s="954"/>
      <c r="D54" s="531" t="s">
        <v>1025</v>
      </c>
      <c r="E54" s="510">
        <v>12495</v>
      </c>
      <c r="F54" s="558">
        <v>31449.23</v>
      </c>
      <c r="G54" s="406"/>
      <c r="H54" s="1001" t="s">
        <v>1026</v>
      </c>
      <c r="I54" s="954" t="s">
        <v>1027</v>
      </c>
      <c r="J54" s="1003"/>
      <c r="K54" s="406" t="s">
        <v>1028</v>
      </c>
      <c r="L54" s="543">
        <v>374</v>
      </c>
    </row>
    <row r="55" spans="1:12" ht="54" customHeight="1" x14ac:dyDescent="0.25">
      <c r="A55" s="1001"/>
      <c r="B55" s="953" t="s">
        <v>321</v>
      </c>
      <c r="C55" s="953"/>
      <c r="D55" s="530" t="s">
        <v>322</v>
      </c>
      <c r="E55" s="519">
        <f>E54/E4</f>
        <v>0.28324341478895587</v>
      </c>
      <c r="F55" s="571">
        <f>F54/F4</f>
        <v>0.69601794951411444</v>
      </c>
      <c r="G55" s="406"/>
      <c r="H55" s="1001"/>
      <c r="I55" s="953" t="s">
        <v>1029</v>
      </c>
      <c r="J55" s="1004"/>
      <c r="K55" s="509" t="s">
        <v>1030</v>
      </c>
      <c r="L55" s="580">
        <f>L54/L4</f>
        <v>0.19694576092680358</v>
      </c>
    </row>
    <row r="56" spans="1:12" x14ac:dyDescent="0.25">
      <c r="A56" s="1002"/>
      <c r="B56" s="1005" t="s">
        <v>1031</v>
      </c>
      <c r="C56" s="1005"/>
      <c r="D56" s="653" t="s">
        <v>1032</v>
      </c>
      <c r="E56" s="511">
        <f>E54/Employees!D3</f>
        <v>11.688493919550982</v>
      </c>
      <c r="F56" s="572">
        <f>F54/Employees!E3</f>
        <v>29.529793427230047</v>
      </c>
      <c r="G56" s="406"/>
      <c r="H56" s="1002"/>
      <c r="I56" s="1005" t="s">
        <v>1033</v>
      </c>
      <c r="J56" s="1006"/>
      <c r="K56" s="665" t="s">
        <v>1034</v>
      </c>
      <c r="L56" s="563">
        <f>L54/Employees!$C$18</f>
        <v>4.1062801932367154</v>
      </c>
    </row>
    <row r="57" spans="1:12" x14ac:dyDescent="0.25">
      <c r="A57" s="59"/>
      <c r="B57" s="59"/>
      <c r="C57" s="59"/>
      <c r="D57" s="59"/>
      <c r="E57" s="235"/>
      <c r="F57" s="235"/>
      <c r="G57" s="59"/>
      <c r="H57" s="59"/>
      <c r="I57" s="59"/>
      <c r="J57" s="59"/>
      <c r="K57" s="59"/>
      <c r="L57" s="59"/>
    </row>
    <row r="58" spans="1:12" ht="116.25" customHeight="1" x14ac:dyDescent="0.25">
      <c r="A58" s="1029" t="s">
        <v>530</v>
      </c>
      <c r="B58" s="1029"/>
      <c r="C58" s="1029"/>
      <c r="D58" s="1029"/>
      <c r="E58" s="1029"/>
      <c r="F58" s="1029"/>
      <c r="G58" s="1029"/>
      <c r="H58" s="1029"/>
      <c r="I58" s="1029"/>
      <c r="J58" s="1029"/>
      <c r="K58" s="1029"/>
      <c r="L58" s="1029"/>
    </row>
    <row r="59" spans="1:12" x14ac:dyDescent="0.25">
      <c r="F59" s="18"/>
      <c r="G59" s="18"/>
    </row>
    <row r="60" spans="1:12" x14ac:dyDescent="0.25">
      <c r="F60" s="18"/>
      <c r="G60" s="18"/>
    </row>
    <row r="61" spans="1:12" x14ac:dyDescent="0.25">
      <c r="F61" s="18"/>
      <c r="G61" s="18"/>
    </row>
    <row r="62" spans="1:12" x14ac:dyDescent="0.25">
      <c r="F62" s="18"/>
      <c r="G62" s="18"/>
    </row>
    <row r="63" spans="1:12" x14ac:dyDescent="0.25">
      <c r="F63" s="255"/>
      <c r="G63" s="255"/>
    </row>
    <row r="64" spans="1:12" x14ac:dyDescent="0.25">
      <c r="F64" s="18"/>
      <c r="G64" s="18"/>
    </row>
    <row r="65" spans="6:7" x14ac:dyDescent="0.25">
      <c r="F65" s="18"/>
      <c r="G65" s="18"/>
    </row>
    <row r="66" spans="6:7" x14ac:dyDescent="0.25">
      <c r="F66" s="18"/>
      <c r="G66" s="18"/>
    </row>
  </sheetData>
  <sheetProtection algorithmName="SHA-512" hashValue="DABZ0kVphtQD/Gk/O5IXlgrhlZoXjaUbP6NG61VQpn6fDPre0AzDr+rpfbXNW2Y5V007TvDPkQg+TOm/PnEIqA==" saltValue="/8hrUXDpZGMk4GlHYCLwtA==" spinCount="100000" sheet="1" objects="1" scenarios="1"/>
  <mergeCells count="109">
    <mergeCell ref="A58:L58"/>
    <mergeCell ref="A17:A31"/>
    <mergeCell ref="A32:A42"/>
    <mergeCell ref="B17:C17"/>
    <mergeCell ref="B18:C18"/>
    <mergeCell ref="B20:C20"/>
    <mergeCell ref="B19:C19"/>
    <mergeCell ref="B21:C23"/>
    <mergeCell ref="B28:C28"/>
    <mergeCell ref="B27:C27"/>
    <mergeCell ref="B26:C26"/>
    <mergeCell ref="B25:C25"/>
    <mergeCell ref="B24:C24"/>
    <mergeCell ref="B42:C42"/>
    <mergeCell ref="B41:C41"/>
    <mergeCell ref="B40:C40"/>
    <mergeCell ref="I51:J51"/>
    <mergeCell ref="I52:J52"/>
    <mergeCell ref="I53:J53"/>
    <mergeCell ref="B37:C37"/>
    <mergeCell ref="B36:C36"/>
    <mergeCell ref="B32:C35"/>
    <mergeCell ref="A47:A50"/>
    <mergeCell ref="B46:C46"/>
    <mergeCell ref="B55:C55"/>
    <mergeCell ref="B54:C54"/>
    <mergeCell ref="H5:L5"/>
    <mergeCell ref="A1:L1"/>
    <mergeCell ref="A2:L2"/>
    <mergeCell ref="A5:F5"/>
    <mergeCell ref="A11:B11"/>
    <mergeCell ref="A7:B7"/>
    <mergeCell ref="A54:A56"/>
    <mergeCell ref="A43:A46"/>
    <mergeCell ref="A6:B6"/>
    <mergeCell ref="A12:B12"/>
    <mergeCell ref="H43:H46"/>
    <mergeCell ref="I43:J43"/>
    <mergeCell ref="I44:J44"/>
    <mergeCell ref="I45:J45"/>
    <mergeCell ref="I46:J46"/>
    <mergeCell ref="H47:H50"/>
    <mergeCell ref="I47:J47"/>
    <mergeCell ref="H51:H53"/>
    <mergeCell ref="B44:C44"/>
    <mergeCell ref="B43:C43"/>
    <mergeCell ref="A51:A53"/>
    <mergeCell ref="I31:J31"/>
    <mergeCell ref="H6:I6"/>
    <mergeCell ref="H7:I7"/>
    <mergeCell ref="H8:I8"/>
    <mergeCell ref="H9:I9"/>
    <mergeCell ref="B48:C48"/>
    <mergeCell ref="B47:C47"/>
    <mergeCell ref="I20:J20"/>
    <mergeCell ref="I21:J23"/>
    <mergeCell ref="I24:J24"/>
    <mergeCell ref="I25:J25"/>
    <mergeCell ref="I26:J26"/>
    <mergeCell ref="I27:J27"/>
    <mergeCell ref="H10:I10"/>
    <mergeCell ref="H11:I11"/>
    <mergeCell ref="H12:I12"/>
    <mergeCell ref="H13:I13"/>
    <mergeCell ref="H14:I14"/>
    <mergeCell ref="I28:J28"/>
    <mergeCell ref="I29:J29"/>
    <mergeCell ref="I30:J30"/>
    <mergeCell ref="I48:J50"/>
    <mergeCell ref="B53:C53"/>
    <mergeCell ref="B52:C52"/>
    <mergeCell ref="B51:C51"/>
    <mergeCell ref="B49:C49"/>
    <mergeCell ref="B39:C39"/>
    <mergeCell ref="B38:C38"/>
    <mergeCell ref="A13:B13"/>
    <mergeCell ref="A8:B8"/>
    <mergeCell ref="A9:B9"/>
    <mergeCell ref="A10:B10"/>
    <mergeCell ref="A14:B14"/>
    <mergeCell ref="B45:C45"/>
    <mergeCell ref="A16:C16"/>
    <mergeCell ref="B31:C31"/>
    <mergeCell ref="B30:C30"/>
    <mergeCell ref="B29:C29"/>
    <mergeCell ref="K48:K50"/>
    <mergeCell ref="A3:B3"/>
    <mergeCell ref="A4:B4"/>
    <mergeCell ref="H3:I3"/>
    <mergeCell ref="H4:I4"/>
    <mergeCell ref="H54:H56"/>
    <mergeCell ref="I54:J54"/>
    <mergeCell ref="I55:J55"/>
    <mergeCell ref="I56:J56"/>
    <mergeCell ref="H32:H42"/>
    <mergeCell ref="I32:J35"/>
    <mergeCell ref="I36:J36"/>
    <mergeCell ref="I37:J37"/>
    <mergeCell ref="I38:J38"/>
    <mergeCell ref="I39:J39"/>
    <mergeCell ref="I40:J40"/>
    <mergeCell ref="I41:J41"/>
    <mergeCell ref="I42:J42"/>
    <mergeCell ref="H16:J16"/>
    <mergeCell ref="H17:H31"/>
    <mergeCell ref="I17:J17"/>
    <mergeCell ref="I18:J18"/>
    <mergeCell ref="I19:J19"/>
    <mergeCell ref="B56:C5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2F476470AC54C47BEAB11F7FA950027" ma:contentTypeVersion="2" ma:contentTypeDescription="Opret et nyt dokument." ma:contentTypeScope="" ma:versionID="32921ccf08aee60bbf285b3304dd6c40">
  <xsd:schema xmlns:xsd="http://www.w3.org/2001/XMLSchema" xmlns:xs="http://www.w3.org/2001/XMLSchema" xmlns:p="http://schemas.microsoft.com/office/2006/metadata/properties" xmlns:ns2="6e6173e8-662d-41b6-8505-12a0c2c2b0ba" targetNamespace="http://schemas.microsoft.com/office/2006/metadata/properties" ma:root="true" ma:fieldsID="1b5cdb9c9b34a468f59064c09636eeb5" ns2:_="">
    <xsd:import namespace="6e6173e8-662d-41b6-8505-12a0c2c2b0b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6173e8-662d-41b6-8505-12a0c2c2b0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3FF12F-9A16-472F-8AC4-D02B9A9E6B4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9B07F63-8B5E-4783-A2E5-E6CC16FB7D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6173e8-662d-41b6-8505-12a0c2c2b0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9E4AAC-C42E-47A7-9AE5-E50CAB20E1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14</vt:i4>
      </vt:variant>
    </vt:vector>
  </HeadingPairs>
  <TitlesOfParts>
    <vt:vector size="14" baseType="lpstr">
      <vt:lpstr>Overview</vt:lpstr>
      <vt:lpstr>UN Impact Analysis</vt:lpstr>
      <vt:lpstr>Article 8 of the EU Taxonomy</vt:lpstr>
      <vt:lpstr>Housing loans</vt:lpstr>
      <vt:lpstr>Car loans and leasing</vt:lpstr>
      <vt:lpstr>Investments on behalf of custom</vt:lpstr>
      <vt:lpstr>Investments in own portfolio</vt:lpstr>
      <vt:lpstr>Climate accounts</vt:lpstr>
      <vt:lpstr>Environmental accounts</vt:lpstr>
      <vt:lpstr>Customers</vt:lpstr>
      <vt:lpstr>Employees</vt:lpstr>
      <vt:lpstr>Governance and management</vt:lpstr>
      <vt:lpstr>Policies and practices</vt:lpstr>
      <vt:lpstr>Reporting principles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Rasmus Bøtting</dc:creator>
  <cp:keywords/>
  <dc:description/>
  <cp:lastModifiedBy>Maria Brems Rasmussen</cp:lastModifiedBy>
  <cp:revision/>
  <dcterms:created xsi:type="dcterms:W3CDTF">2015-06-05T18:19:34Z</dcterms:created>
  <dcterms:modified xsi:type="dcterms:W3CDTF">2022-02-16T10:22:47Z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0x01010002F476470AC54C47BEAB11F7FA950027</vt:lpwstr>
  </property>
</Properties>
</file>